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Bpe_DOMA\Opěrná zeď - Mlýnská 2\"/>
    </mc:Choice>
  </mc:AlternateContent>
  <xr:revisionPtr revIDLastSave="0" documentId="8_{264BC795-3BDD-4273-98B5-433E2A441A2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103_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2103_01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2103_01 Pol'!$A$1:$X$195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F43" i="1" s="1"/>
  <c r="G194" i="12"/>
  <c r="BA146" i="12"/>
  <c r="BA129" i="12"/>
  <c r="BA93" i="12"/>
  <c r="BA87" i="12"/>
  <c r="BA10" i="12"/>
  <c r="I8" i="12"/>
  <c r="G9" i="12"/>
  <c r="M9" i="12" s="1"/>
  <c r="M8" i="12" s="1"/>
  <c r="I9" i="12"/>
  <c r="K9" i="12"/>
  <c r="K8" i="12" s="1"/>
  <c r="O9" i="12"/>
  <c r="O8" i="12" s="1"/>
  <c r="Q9" i="12"/>
  <c r="V9" i="12"/>
  <c r="V8" i="12" s="1"/>
  <c r="G13" i="12"/>
  <c r="I13" i="12"/>
  <c r="K13" i="12"/>
  <c r="M13" i="12"/>
  <c r="O13" i="12"/>
  <c r="Q13" i="12"/>
  <c r="Q8" i="12" s="1"/>
  <c r="V13" i="12"/>
  <c r="G17" i="12"/>
  <c r="I17" i="12"/>
  <c r="K17" i="12"/>
  <c r="M17" i="12"/>
  <c r="O17" i="12"/>
  <c r="Q17" i="12"/>
  <c r="V17" i="12"/>
  <c r="G22" i="12"/>
  <c r="M22" i="12" s="1"/>
  <c r="I22" i="12"/>
  <c r="K22" i="12"/>
  <c r="K21" i="12" s="1"/>
  <c r="O22" i="12"/>
  <c r="O21" i="12" s="1"/>
  <c r="Q22" i="12"/>
  <c r="Q21" i="12" s="1"/>
  <c r="V22" i="12"/>
  <c r="V21" i="12" s="1"/>
  <c r="G25" i="12"/>
  <c r="M25" i="12" s="1"/>
  <c r="I25" i="12"/>
  <c r="I21" i="12" s="1"/>
  <c r="K25" i="12"/>
  <c r="O25" i="12"/>
  <c r="Q25" i="12"/>
  <c r="V25" i="12"/>
  <c r="G29" i="12"/>
  <c r="M29" i="12" s="1"/>
  <c r="I29" i="12"/>
  <c r="K29" i="12"/>
  <c r="O29" i="12"/>
  <c r="Q29" i="12"/>
  <c r="V29" i="12"/>
  <c r="G32" i="12"/>
  <c r="I32" i="12"/>
  <c r="K32" i="12"/>
  <c r="M32" i="12"/>
  <c r="O32" i="12"/>
  <c r="Q32" i="12"/>
  <c r="V32" i="12"/>
  <c r="G35" i="12"/>
  <c r="I35" i="12"/>
  <c r="K35" i="12"/>
  <c r="M35" i="12"/>
  <c r="O35" i="12"/>
  <c r="Q35" i="12"/>
  <c r="V35" i="12"/>
  <c r="G39" i="12"/>
  <c r="I39" i="12"/>
  <c r="K39" i="12"/>
  <c r="M39" i="12"/>
  <c r="O39" i="12"/>
  <c r="Q39" i="12"/>
  <c r="V39" i="12"/>
  <c r="G43" i="12"/>
  <c r="M43" i="12" s="1"/>
  <c r="I43" i="12"/>
  <c r="K43" i="12"/>
  <c r="O43" i="12"/>
  <c r="Q43" i="12"/>
  <c r="V43" i="12"/>
  <c r="G47" i="12"/>
  <c r="M47" i="12" s="1"/>
  <c r="M46" i="12" s="1"/>
  <c r="I47" i="12"/>
  <c r="K47" i="12"/>
  <c r="K46" i="12" s="1"/>
  <c r="O47" i="12"/>
  <c r="O46" i="12" s="1"/>
  <c r="Q47" i="12"/>
  <c r="V47" i="12"/>
  <c r="V46" i="12" s="1"/>
  <c r="G51" i="12"/>
  <c r="I51" i="12"/>
  <c r="K51" i="12"/>
  <c r="M51" i="12"/>
  <c r="O51" i="12"/>
  <c r="Q51" i="12"/>
  <c r="Q46" i="12" s="1"/>
  <c r="V51" i="12"/>
  <c r="G55" i="12"/>
  <c r="I55" i="12"/>
  <c r="K55" i="12"/>
  <c r="M55" i="12"/>
  <c r="O55" i="12"/>
  <c r="Q55" i="12"/>
  <c r="V55" i="12"/>
  <c r="G59" i="12"/>
  <c r="I59" i="12"/>
  <c r="K59" i="12"/>
  <c r="M59" i="12"/>
  <c r="O59" i="12"/>
  <c r="Q59" i="12"/>
  <c r="V59" i="12"/>
  <c r="G63" i="12"/>
  <c r="M63" i="12" s="1"/>
  <c r="I63" i="12"/>
  <c r="K63" i="12"/>
  <c r="O63" i="12"/>
  <c r="Q63" i="12"/>
  <c r="V63" i="12"/>
  <c r="G67" i="12"/>
  <c r="M67" i="12" s="1"/>
  <c r="I67" i="12"/>
  <c r="I46" i="12" s="1"/>
  <c r="K67" i="12"/>
  <c r="O67" i="12"/>
  <c r="Q67" i="12"/>
  <c r="V67" i="12"/>
  <c r="G71" i="12"/>
  <c r="M71" i="12" s="1"/>
  <c r="I71" i="12"/>
  <c r="K71" i="12"/>
  <c r="O71" i="12"/>
  <c r="Q71" i="12"/>
  <c r="V71" i="12"/>
  <c r="G74" i="12"/>
  <c r="M74" i="12"/>
  <c r="Q74" i="12"/>
  <c r="V74" i="12"/>
  <c r="G75" i="12"/>
  <c r="I75" i="12"/>
  <c r="I74" i="12" s="1"/>
  <c r="K75" i="12"/>
  <c r="K74" i="12" s="1"/>
  <c r="M75" i="12"/>
  <c r="O75" i="12"/>
  <c r="O74" i="12" s="1"/>
  <c r="Q75" i="12"/>
  <c r="V75" i="12"/>
  <c r="G79" i="12"/>
  <c r="M79" i="12" s="1"/>
  <c r="I79" i="12"/>
  <c r="K79" i="12"/>
  <c r="K78" i="12" s="1"/>
  <c r="O79" i="12"/>
  <c r="Q79" i="12"/>
  <c r="Q78" i="12" s="1"/>
  <c r="V79" i="12"/>
  <c r="V78" i="12" s="1"/>
  <c r="G83" i="12"/>
  <c r="M83" i="12" s="1"/>
  <c r="I83" i="12"/>
  <c r="I78" i="12" s="1"/>
  <c r="K83" i="12"/>
  <c r="O83" i="12"/>
  <c r="O78" i="12" s="1"/>
  <c r="Q83" i="12"/>
  <c r="V83" i="12"/>
  <c r="G86" i="12"/>
  <c r="M86" i="12" s="1"/>
  <c r="I86" i="12"/>
  <c r="K86" i="12"/>
  <c r="O86" i="12"/>
  <c r="Q86" i="12"/>
  <c r="V86" i="12"/>
  <c r="G91" i="12"/>
  <c r="M91" i="12"/>
  <c r="Q91" i="12"/>
  <c r="V91" i="12"/>
  <c r="G92" i="12"/>
  <c r="I92" i="12"/>
  <c r="I91" i="12" s="1"/>
  <c r="K92" i="12"/>
  <c r="K91" i="12" s="1"/>
  <c r="M92" i="12"/>
  <c r="O92" i="12"/>
  <c r="O91" i="12" s="1"/>
  <c r="Q92" i="12"/>
  <c r="V92" i="12"/>
  <c r="G97" i="12"/>
  <c r="M97" i="12" s="1"/>
  <c r="I97" i="12"/>
  <c r="K97" i="12"/>
  <c r="K96" i="12" s="1"/>
  <c r="O97" i="12"/>
  <c r="Q97" i="12"/>
  <c r="Q96" i="12" s="1"/>
  <c r="V97" i="12"/>
  <c r="V96" i="12" s="1"/>
  <c r="G100" i="12"/>
  <c r="M100" i="12" s="1"/>
  <c r="I100" i="12"/>
  <c r="I96" i="12" s="1"/>
  <c r="K100" i="12"/>
  <c r="O100" i="12"/>
  <c r="O96" i="12" s="1"/>
  <c r="Q100" i="12"/>
  <c r="V100" i="12"/>
  <c r="G103" i="12"/>
  <c r="I103" i="12"/>
  <c r="O103" i="12"/>
  <c r="V103" i="12"/>
  <c r="G104" i="12"/>
  <c r="I104" i="12"/>
  <c r="K104" i="12"/>
  <c r="K103" i="12" s="1"/>
  <c r="M104" i="12"/>
  <c r="M103" i="12" s="1"/>
  <c r="O104" i="12"/>
  <c r="Q104" i="12"/>
  <c r="Q103" i="12" s="1"/>
  <c r="V104" i="12"/>
  <c r="G108" i="12"/>
  <c r="G107" i="12" s="1"/>
  <c r="I108" i="12"/>
  <c r="I107" i="12" s="1"/>
  <c r="K108" i="12"/>
  <c r="M108" i="12"/>
  <c r="O108" i="12"/>
  <c r="Q108" i="12"/>
  <c r="V108" i="12"/>
  <c r="V107" i="12" s="1"/>
  <c r="G111" i="12"/>
  <c r="M111" i="12" s="1"/>
  <c r="I111" i="12"/>
  <c r="K111" i="12"/>
  <c r="K107" i="12" s="1"/>
  <c r="O111" i="12"/>
  <c r="Q111" i="12"/>
  <c r="Q107" i="12" s="1"/>
  <c r="V111" i="12"/>
  <c r="G115" i="12"/>
  <c r="M115" i="12" s="1"/>
  <c r="I115" i="12"/>
  <c r="K115" i="12"/>
  <c r="O115" i="12"/>
  <c r="Q115" i="12"/>
  <c r="V115" i="12"/>
  <c r="G118" i="12"/>
  <c r="M118" i="12" s="1"/>
  <c r="I118" i="12"/>
  <c r="K118" i="12"/>
  <c r="O118" i="12"/>
  <c r="Q118" i="12"/>
  <c r="V118" i="12"/>
  <c r="G121" i="12"/>
  <c r="I121" i="12"/>
  <c r="K121" i="12"/>
  <c r="M121" i="12"/>
  <c r="O121" i="12"/>
  <c r="Q121" i="12"/>
  <c r="V121" i="12"/>
  <c r="G124" i="12"/>
  <c r="I124" i="12"/>
  <c r="K124" i="12"/>
  <c r="M124" i="12"/>
  <c r="O124" i="12"/>
  <c r="O107" i="12" s="1"/>
  <c r="Q124" i="12"/>
  <c r="V124" i="12"/>
  <c r="G128" i="12"/>
  <c r="M128" i="12" s="1"/>
  <c r="I128" i="12"/>
  <c r="K128" i="12"/>
  <c r="K127" i="12" s="1"/>
  <c r="O128" i="12"/>
  <c r="Q128" i="12"/>
  <c r="Q127" i="12" s="1"/>
  <c r="V128" i="12"/>
  <c r="V127" i="12" s="1"/>
  <c r="G132" i="12"/>
  <c r="M132" i="12" s="1"/>
  <c r="I132" i="12"/>
  <c r="I127" i="12" s="1"/>
  <c r="K132" i="12"/>
  <c r="O132" i="12"/>
  <c r="O127" i="12" s="1"/>
  <c r="Q132" i="12"/>
  <c r="V132" i="12"/>
  <c r="G136" i="12"/>
  <c r="M136" i="12" s="1"/>
  <c r="I136" i="12"/>
  <c r="K136" i="12"/>
  <c r="O136" i="12"/>
  <c r="Q136" i="12"/>
  <c r="V136" i="12"/>
  <c r="G139" i="12"/>
  <c r="M139" i="12"/>
  <c r="Q139" i="12"/>
  <c r="V139" i="12"/>
  <c r="G140" i="12"/>
  <c r="I140" i="12"/>
  <c r="I139" i="12" s="1"/>
  <c r="K140" i="12"/>
  <c r="K139" i="12" s="1"/>
  <c r="M140" i="12"/>
  <c r="O140" i="12"/>
  <c r="O139" i="12" s="1"/>
  <c r="Q140" i="12"/>
  <c r="V140" i="12"/>
  <c r="I144" i="12"/>
  <c r="O144" i="12"/>
  <c r="G145" i="12"/>
  <c r="M145" i="12" s="1"/>
  <c r="M144" i="12" s="1"/>
  <c r="I145" i="12"/>
  <c r="K145" i="12"/>
  <c r="K144" i="12" s="1"/>
  <c r="O145" i="12"/>
  <c r="Q145" i="12"/>
  <c r="Q144" i="12" s="1"/>
  <c r="V145" i="12"/>
  <c r="V144" i="12" s="1"/>
  <c r="I148" i="12"/>
  <c r="G149" i="12"/>
  <c r="M149" i="12" s="1"/>
  <c r="M148" i="12" s="1"/>
  <c r="I149" i="12"/>
  <c r="K149" i="12"/>
  <c r="O149" i="12"/>
  <c r="O148" i="12" s="1"/>
  <c r="Q149" i="12"/>
  <c r="V149" i="12"/>
  <c r="V148" i="12" s="1"/>
  <c r="G154" i="12"/>
  <c r="I154" i="12"/>
  <c r="K154" i="12"/>
  <c r="K148" i="12" s="1"/>
  <c r="M154" i="12"/>
  <c r="O154" i="12"/>
  <c r="Q154" i="12"/>
  <c r="Q148" i="12" s="1"/>
  <c r="V154" i="12"/>
  <c r="G156" i="12"/>
  <c r="I156" i="12"/>
  <c r="K156" i="12"/>
  <c r="M156" i="12"/>
  <c r="O156" i="12"/>
  <c r="Q156" i="12"/>
  <c r="V156" i="12"/>
  <c r="G160" i="12"/>
  <c r="I160" i="12"/>
  <c r="K160" i="12"/>
  <c r="M160" i="12"/>
  <c r="O160" i="12"/>
  <c r="Q160" i="12"/>
  <c r="V160" i="12"/>
  <c r="G164" i="12"/>
  <c r="M164" i="12" s="1"/>
  <c r="I164" i="12"/>
  <c r="K164" i="12"/>
  <c r="O164" i="12"/>
  <c r="Q164" i="12"/>
  <c r="V164" i="12"/>
  <c r="I167" i="12"/>
  <c r="K167" i="12"/>
  <c r="Q167" i="12"/>
  <c r="G168" i="12"/>
  <c r="M168" i="12" s="1"/>
  <c r="M167" i="12" s="1"/>
  <c r="I168" i="12"/>
  <c r="K168" i="12"/>
  <c r="O168" i="12"/>
  <c r="O167" i="12" s="1"/>
  <c r="Q168" i="12"/>
  <c r="V168" i="12"/>
  <c r="V167" i="12" s="1"/>
  <c r="G174" i="12"/>
  <c r="I174" i="12"/>
  <c r="I173" i="12" s="1"/>
  <c r="K174" i="12"/>
  <c r="K173" i="12" s="1"/>
  <c r="M174" i="12"/>
  <c r="O174" i="12"/>
  <c r="O173" i="12" s="1"/>
  <c r="Q174" i="12"/>
  <c r="V174" i="12"/>
  <c r="G176" i="12"/>
  <c r="G173" i="12" s="1"/>
  <c r="I176" i="12"/>
  <c r="K176" i="12"/>
  <c r="M176" i="12"/>
  <c r="O176" i="12"/>
  <c r="Q176" i="12"/>
  <c r="V176" i="12"/>
  <c r="V173" i="12" s="1"/>
  <c r="G178" i="12"/>
  <c r="M178" i="12" s="1"/>
  <c r="I178" i="12"/>
  <c r="K178" i="12"/>
  <c r="O178" i="12"/>
  <c r="Q178" i="12"/>
  <c r="V178" i="12"/>
  <c r="G180" i="12"/>
  <c r="M180" i="12" s="1"/>
  <c r="I180" i="12"/>
  <c r="K180" i="12"/>
  <c r="O180" i="12"/>
  <c r="Q180" i="12"/>
  <c r="V180" i="12"/>
  <c r="G182" i="12"/>
  <c r="M182" i="12" s="1"/>
  <c r="I182" i="12"/>
  <c r="K182" i="12"/>
  <c r="O182" i="12"/>
  <c r="Q182" i="12"/>
  <c r="V182" i="12"/>
  <c r="G184" i="12"/>
  <c r="I184" i="12"/>
  <c r="K184" i="12"/>
  <c r="M184" i="12"/>
  <c r="O184" i="12"/>
  <c r="Q184" i="12"/>
  <c r="Q173" i="12" s="1"/>
  <c r="V184" i="12"/>
  <c r="G187" i="12"/>
  <c r="I187" i="12"/>
  <c r="K187" i="12"/>
  <c r="M187" i="12"/>
  <c r="O187" i="12"/>
  <c r="Q187" i="12"/>
  <c r="V187" i="12"/>
  <c r="I190" i="12"/>
  <c r="O190" i="12"/>
  <c r="G191" i="12"/>
  <c r="M191" i="12" s="1"/>
  <c r="M190" i="12" s="1"/>
  <c r="I191" i="12"/>
  <c r="K191" i="12"/>
  <c r="K190" i="12" s="1"/>
  <c r="O191" i="12"/>
  <c r="Q191" i="12"/>
  <c r="Q190" i="12" s="1"/>
  <c r="V191" i="12"/>
  <c r="V190" i="12" s="1"/>
  <c r="AE194" i="12"/>
  <c r="AF194" i="12"/>
  <c r="I20" i="1"/>
  <c r="I19" i="1"/>
  <c r="I18" i="1"/>
  <c r="I17" i="1"/>
  <c r="G43" i="1"/>
  <c r="G25" i="1" s="1"/>
  <c r="A25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I66" i="1" l="1"/>
  <c r="J65" i="1" s="1"/>
  <c r="I16" i="1"/>
  <c r="I21" i="1" s="1"/>
  <c r="J57" i="1"/>
  <c r="H42" i="1"/>
  <c r="I42" i="1" s="1"/>
  <c r="G26" i="1"/>
  <c r="A26" i="1"/>
  <c r="G23" i="1"/>
  <c r="G28" i="1"/>
  <c r="H39" i="1"/>
  <c r="I39" i="1" s="1"/>
  <c r="I43" i="1" s="1"/>
  <c r="J42" i="1" s="1"/>
  <c r="M96" i="12"/>
  <c r="M127" i="12"/>
  <c r="M107" i="12"/>
  <c r="M21" i="12"/>
  <c r="M173" i="12"/>
  <c r="M78" i="12"/>
  <c r="G167" i="12"/>
  <c r="G148" i="12"/>
  <c r="G46" i="12"/>
  <c r="G8" i="12"/>
  <c r="G144" i="12"/>
  <c r="G127" i="12"/>
  <c r="G96" i="12"/>
  <c r="G190" i="12"/>
  <c r="G78" i="12"/>
  <c r="G21" i="12"/>
  <c r="J58" i="1"/>
  <c r="J61" i="1"/>
  <c r="J59" i="1"/>
  <c r="J62" i="1"/>
  <c r="J56" i="1" l="1"/>
  <c r="J55" i="1"/>
  <c r="J53" i="1"/>
  <c r="J52" i="1"/>
  <c r="J50" i="1"/>
  <c r="J63" i="1"/>
  <c r="J51" i="1"/>
  <c r="J64" i="1"/>
  <c r="J60" i="1"/>
  <c r="J54" i="1"/>
  <c r="H43" i="1"/>
  <c r="J39" i="1"/>
  <c r="J43" i="1" s="1"/>
  <c r="J41" i="1"/>
  <c r="A23" i="1"/>
  <c r="J66" i="1" l="1"/>
  <c r="A24" i="1"/>
  <c r="G24" i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81296114-2183-4708-92C8-5A2CE2BFFF2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73965B1-AA0E-4AC4-9C10-BE718E05631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<sst xmlns="http://schemas.openxmlformats.org/spreadsheetml/2006/main" count="822" uniqueCount="325">
  <si>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</si>
  <si>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</si>
  <si>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</si>
  <si>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</si>
  <si>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</si>
  <si>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</si>
  <si>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</si>
  <si>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</si>
  <si>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</si>
  <si>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</si>
  <si>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</si>
  <si>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</si>
  <si>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</si>
  <si>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</si>
  <si>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</si>
  <si>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</si>
  <si>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</si>
  <si>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</si>
  <si>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</si>
  <si>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</si>
  <si>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</si>
  <si>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</si>
  <si>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</si>
  <si>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</si>
  <si>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</si>
  <si>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</si>
  <si>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</si>
  <si>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</si>
  <si>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</si>
  <si>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</si>
  <si>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</si>
  <si>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</si>
  <si>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</si>
  <si>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</si>
  <si>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</si>
  <si>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</si>
  <si>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</si>
  <si>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</si>
  <si>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</si>
  <si>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</si>
  <si>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</si>
  <si>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</si>
  <si>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</si>
  <si>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2103_01</t>
  </si>
  <si>
    <t>Sanace opěrné zdi</t>
  </si>
  <si>
    <t>01</t>
  </si>
  <si>
    <t>Objekt:</t>
  </si>
  <si>
    <t>Rozpočet:</t>
  </si>
  <si>
    <t>2021/03</t>
  </si>
  <si>
    <t xml:space="preserve">Statická sanace opěrné zdi - Mlýnská 2, Znojmo </t>
  </si>
  <si>
    <t>Město Znojmo</t>
  </si>
  <si>
    <t>Obroková 1/12</t>
  </si>
  <si>
    <t>Znojmo</t>
  </si>
  <si>
    <t>66902</t>
  </si>
  <si>
    <t>00293881</t>
  </si>
  <si>
    <t>CZ00293881</t>
  </si>
  <si>
    <t>26.1.2021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</si>
  <si>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</si>
  <si>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</si>
  <si>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</si>
  <si>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</si>
  <si>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</si>
  <si>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</si>
  <si>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</si>
  <si>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</si>
  <si>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</si>
  <si>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</si>
  <si>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</si>
  <si>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</si>
  <si>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</si>
  <si>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</si>
  <si>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62</t>
  </si>
  <si>
    <t>Úpravy povrchů vnější</t>
  </si>
  <si>
    <t>63</t>
  </si>
  <si>
    <t>Podlahy a podlahové konstrukce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</si>
  <si>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</si>
  <si>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</si>
  <si>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</si>
  <si>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</si>
  <si>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</si>
  <si>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</si>
  <si>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</si>
  <si>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</si>
  <si>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</si>
  <si>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</si>
  <si>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</si>
  <si>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</si>
  <si>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</si>
  <si>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</si>
  <si>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</si>
  <si>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</si>
  <si>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</si>
  <si>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</si>
  <si>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</si>
  <si>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</si>
  <si>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</si>
  <si>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</si>
  <si>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</si>
  <si>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</si>
  <si>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</si>
  <si>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</si>
  <si>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</si>
  <si>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</si>
  <si>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</si>
  <si>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</si>
  <si>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</si>
  <si>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</si>
  <si>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</si>
  <si>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</si>
  <si>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</si>
  <si>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</si>
  <si>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</si>
  <si>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</si>
  <si>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</si>
  <si>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</si>
  <si>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</si>
  <si>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</si>
  <si>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</si>
  <si>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</si>
  <si>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</si>
  <si>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</si>
  <si>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</si>
  <si>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</si>
  <si>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</si>
  <si>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114203202R00</t>
  </si>
  <si>
    <t>Očištění kamene nebo tvárnic od malty</t>
  </si>
  <si>
    <t>m3</t>
  </si>
  <si>
    <t>800-1</t>
  </si>
  <si>
    <t>RTS 20/ II</t>
  </si>
  <si>
    <t>Práce</t>
  </si>
  <si>
    <t>POL1_</t>
  </si>
  <si>
    <t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t>
  </si>
  <si>
    <t>SPI</t>
  </si>
  <si>
    <t>hlava zdi : 0,75*0,25*19</t>
  </si>
  <si>
    <t>VV</t>
  </si>
  <si>
    <t>SPU</t>
  </si>
  <si>
    <t>151101211R00</t>
  </si>
  <si>
    <t>Odstranění pažení stěn výkopu příložné, hloubky do 4 m</t>
  </si>
  <si>
    <t>m2</t>
  </si>
  <si>
    <t>s uložením pažin na vzdálenost do 3 m od okraje výkopu,</t>
  </si>
  <si>
    <t>Odkaz na mn. položky pořadí 3 : 57,00000</t>
  </si>
  <si>
    <t>151101411R00</t>
  </si>
  <si>
    <t>Odstranění vzepření stěn výkopů při roubení příložném, hloubky do 4 m</t>
  </si>
  <si>
    <t>s uložením materiálu na vzdálenost do 3 m od kraje výkopu,</t>
  </si>
  <si>
    <t>3*19</t>
  </si>
  <si>
    <t>216904112R00</t>
  </si>
  <si>
    <t xml:space="preserve">Očištění ploch tlak. vodou nebo stlač. vzduchem očištění tlakovou vodou, zdiva stěn a rubu kleneb,  </t>
  </si>
  <si>
    <t>800-2</t>
  </si>
  <si>
    <t>POL1_1</t>
  </si>
  <si>
    <t>3*(19+1)</t>
  </si>
  <si>
    <t>224311212R00</t>
  </si>
  <si>
    <t>Výplň pilot z vodostavebního betonu prostého beton portlandský, se suspenzí</t>
  </si>
  <si>
    <t>1,5*0,4*0,4*5</t>
  </si>
  <si>
    <t>Pi*0,025*0,025*3,5*5</t>
  </si>
  <si>
    <t>229942112R00</t>
  </si>
  <si>
    <t>Trubkové mikropiloty tlakové i tahové z oceli část hladká, průměr přes 80 do 105 mm</t>
  </si>
  <si>
    <t>m</t>
  </si>
  <si>
    <t>4,5*5</t>
  </si>
  <si>
    <t>229946111R00</t>
  </si>
  <si>
    <t>Hlavy trubkových mikropilot namáhaných pouze tlakem, průměru přes 60 do 80 mm</t>
  </si>
  <si>
    <t>kus</t>
  </si>
  <si>
    <t>285371212R00</t>
  </si>
  <si>
    <t xml:space="preserve">Kotvy tyčové délky přes 5 m průměr kotev od 28 do 32 mm,  </t>
  </si>
  <si>
    <t>jejich dodání a osazení, bez provedení vrtu, bez zainjektování a bez napnutí kotvy,</t>
  </si>
  <si>
    <t>285372111R00</t>
  </si>
  <si>
    <t xml:space="preserve">Napnutí tyčových kotev délky přes 5 m únosnost kotev do 0,45 MN,  </t>
  </si>
  <si>
    <t>při předepsané únosnosti kotvy,</t>
  </si>
  <si>
    <t>171156650000R</t>
  </si>
  <si>
    <t>Jeřáb mobil. na autopod. 70MG GROVE 870 B</t>
  </si>
  <si>
    <t>Sh</t>
  </si>
  <si>
    <t>STROJ</t>
  </si>
  <si>
    <t>RTS 16/ II</t>
  </si>
  <si>
    <t>Stroj</t>
  </si>
  <si>
    <t>POL6_1</t>
  </si>
  <si>
    <t>přemístění a manipulace s vrtnou soupravou : 10</t>
  </si>
  <si>
    <t>310217851R00</t>
  </si>
  <si>
    <t>Zazdívka otvorů do 0,25 m2 ve zdivu, kamenem ve zdivu tloušťky do 450 mm</t>
  </si>
  <si>
    <t>801-4</t>
  </si>
  <si>
    <t>ve zdivu nadzákladovém, včetně pomocného pracovního lešení</t>
  </si>
  <si>
    <t>lokální kaverny : 10</t>
  </si>
  <si>
    <t>310217861R00</t>
  </si>
  <si>
    <t>Zazdívka otvorů do 0,25 m2 ve zdivu, kamenem ve zdivu tloušťky přes 450 do 600 mm</t>
  </si>
  <si>
    <t>310218811R00</t>
  </si>
  <si>
    <t>Zazdívka otvorů o ploše přes 0,25 m2 do 1 m2 ve zdivu nadzákladovém, kamenem pro jakoukoliv tloušťku zdi</t>
  </si>
  <si>
    <t>včetně pomocného pracovního lešení</t>
  </si>
  <si>
    <t>vstupy do sklepů : 0,8*2*0,5*4</t>
  </si>
  <si>
    <t>311211128R00</t>
  </si>
  <si>
    <t>Zdivo nadzákladové z lomového kamene příplatky za jednostranné lícování zdiva</t>
  </si>
  <si>
    <t>801-1</t>
  </si>
  <si>
    <t>neopracované pod omítku,</t>
  </si>
  <si>
    <t>311211129R00</t>
  </si>
  <si>
    <t>Zdivo nadzákladové z lomového kamene příplatky za oboustranné lícování zdiva</t>
  </si>
  <si>
    <t>317941123RU5</t>
  </si>
  <si>
    <t>Osazení ocelových válcovaných nosníků na zdivu profil U, výšky 200 mm</t>
  </si>
  <si>
    <t>t</t>
  </si>
  <si>
    <t>profilu I, nebo IE, nebo U, nebo UE, nebo L</t>
  </si>
  <si>
    <t>převázka U-200 : 25,3*15,5/1000*1,08</t>
  </si>
  <si>
    <t>31121112V1</t>
  </si>
  <si>
    <t>Zdivo nadzákladové z lomového kamene na MVC 2,5, bez dodávky kamene</t>
  </si>
  <si>
    <t>Vlastní</t>
  </si>
  <si>
    <t>Kalkul</t>
  </si>
  <si>
    <t>548132111R00</t>
  </si>
  <si>
    <t>Vrtání otvoru ve stojině kolejnic D od 20 do 40 mm</t>
  </si>
  <si>
    <t>otvory v převázce : 5</t>
  </si>
  <si>
    <t>622903111R00</t>
  </si>
  <si>
    <t>Očištění zdiva nebo betonu zdí a valů před započetím oprav ručně</t>
  </si>
  <si>
    <t>801-5</t>
  </si>
  <si>
    <t>před započetím oprav</t>
  </si>
  <si>
    <t>627452101R00</t>
  </si>
  <si>
    <t>Spárování maltou cementovou zapuštěné rovné_x000D_
 zdí z kamene, cementovou maltou</t>
  </si>
  <si>
    <t>vstupy do sklepů : 0,8*2*4</t>
  </si>
  <si>
    <t>627452911RT1</t>
  </si>
  <si>
    <t>Spárování starého zdiva zdí a valů z lomového kamene, do hloubky 80 mm, cementovou maltou</t>
  </si>
  <si>
    <t>zatření spár jakoukoliv maltou cementovou, s vyškrabáním spár, s vypláchnutím spár vodou a očištěním povrchu zdiva po vyspárování, s odklizením materiálu do 20 m</t>
  </si>
  <si>
    <t>3*(19+1)+0,75*(19+1)</t>
  </si>
  <si>
    <t>vstup do sklepa : -6,4</t>
  </si>
  <si>
    <t>632451022R00</t>
  </si>
  <si>
    <t>Vyrovnávací potěr z cementové malty v pásu o průměrné (střední) tloušťce od 20 do 30 mm</t>
  </si>
  <si>
    <t>na zdivu jako podklad např. pod izolaci, na parapetech z prefabrikovaných dílců, pod oplechování apod., vodorovný nebo ve spádu do 15°, hlazený dřevěným hladítkem,</t>
  </si>
  <si>
    <t>pod patní plechy sloupků : 0,35*0,35*15</t>
  </si>
  <si>
    <t>936451111R00</t>
  </si>
  <si>
    <t>Výplň cementopopílkovou suspenzí  dutin 1,0 MPa</t>
  </si>
  <si>
    <t>827-1</t>
  </si>
  <si>
    <t>původní sklepy : 1,3*2,5*(1,3+1,4+3,2+1,7)</t>
  </si>
  <si>
    <t>080165050300R</t>
  </si>
  <si>
    <t>Čerpadlo betonářské tažené M 201 E</t>
  </si>
  <si>
    <t>POL6_</t>
  </si>
  <si>
    <t>pro čerpání popílkocementu : 20</t>
  </si>
  <si>
    <t>941955003R00</t>
  </si>
  <si>
    <t>Lešení lehké pracovní pomocné pomocné, o výšce lešeňové podlahy přes 1,9 do 2,5 m</t>
  </si>
  <si>
    <t>800-3</t>
  </si>
  <si>
    <t>1,5*15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</si>
  <si>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</si>
  <si>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</si>
  <si>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úklid podél zdi : 3,2*14,5+1,4*4,5</t>
  </si>
  <si>
    <t>953981104R00</t>
  </si>
  <si>
    <t>Chemické kotvy do betonu, do cihelného zdiva do betonu, hloubky 125 mm, M 16, ampule pro chemickou kotvu</t>
  </si>
  <si>
    <t>kotvení zazdívek dveří : 12*2*4</t>
  </si>
  <si>
    <t>kotvení patek sloupků : 4*15</t>
  </si>
  <si>
    <t>13285310R</t>
  </si>
  <si>
    <t>ocel betonářská žebírková tyč 10505; d = 16,0 mm</t>
  </si>
  <si>
    <t>SPCM</t>
  </si>
  <si>
    <t>Specifikace</t>
  </si>
  <si>
    <t>POL3_1</t>
  </si>
  <si>
    <t>kotvení zazdívek dveří : 0,89*0,3*12*2*4/1000*1,08</t>
  </si>
  <si>
    <t>311110220000R</t>
  </si>
  <si>
    <t>matice ocel.pozink.; přesná šestihranná; M16; pevnost 8.8</t>
  </si>
  <si>
    <t>POL3_</t>
  </si>
  <si>
    <t>31120572R</t>
  </si>
  <si>
    <t>podložka spojovací, přesná pro šrouby se šestihr.hlavou a šestihr.mat., tvar B; ocelová; d = 30,0 mm; d díry = 17,0 mm; tl = 3,00 mm</t>
  </si>
  <si>
    <t>1000 ks</t>
  </si>
  <si>
    <t>kotvení patek sloupků : 4*15/1000</t>
  </si>
  <si>
    <t>31179129R</t>
  </si>
  <si>
    <t>tyč závitová M16; l = 1 000 mm; mat. ocel 4,8 - DIN 975; povrch pozink</t>
  </si>
  <si>
    <t>kotvení patek sloupků : 60/4</t>
  </si>
  <si>
    <t>962022391R00</t>
  </si>
  <si>
    <t>Bourání zdiva nadzákladového kamenného kamenného_x000D_
 na jakoukoliv maltu vápenou nebo vápenocementovou</t>
  </si>
  <si>
    <t>801-3</t>
  </si>
  <si>
    <t>nebo vybourání otvorů průřezové plochy přes 4 m2 ve zdivu nadzákladovém, včetně pomocného lešení o výšce podlahy do 1900 mm a pro zatížení do 1,5 kPa  (150 kg/m2),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</si>
  <si>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</si>
  <si>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</si>
  <si>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</si>
  <si>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4</t>
  </si>
  <si>
    <t>767-100</t>
  </si>
  <si>
    <t>Patní plechy sloupků oplocení,P8, 350x350mm, dod.+mont.</t>
  </si>
  <si>
    <t>Indiv</t>
  </si>
  <si>
    <t>15</t>
  </si>
  <si>
    <t>978023251R00</t>
  </si>
  <si>
    <t>Vysekání, vyškrábání a vyčištění spár zdiva kamenného_x000D_
 režného z lomového kamene</t>
  </si>
  <si>
    <t>998153131R00</t>
  </si>
  <si>
    <t>Přesun hmot pro zdi a valy samostatné vodorovně do 50 m výšky do 20 m</t>
  </si>
  <si>
    <t>Přesun hmot</t>
  </si>
  <si>
    <t>POL7_1</t>
  </si>
  <si>
    <t>se svislou nosnou konstrukcí zděnou z cihel, kamene, tvárnic, monolitickou betonovou tyčovou nebo plošnou ( KMCH 1, 2, 3, - JKSO šesté místo )</t>
  </si>
  <si>
    <t>767995103R00</t>
  </si>
  <si>
    <t>Výroba a montáž atypických kovovových doplňků staveb hmotnosti přes 10 do 20 kg</t>
  </si>
  <si>
    <t>kg</t>
  </si>
  <si>
    <t>800-767</t>
  </si>
  <si>
    <t xml:space="preserve">oplocení : </t>
  </si>
  <si>
    <t>60/60/3 : 5,289*(1*15+2*11+2*7+2*1+2*3,5)</t>
  </si>
  <si>
    <t>síť 4/50/50 : 6,01*1*(11+7+1+3,5)</t>
  </si>
  <si>
    <t>767-102</t>
  </si>
  <si>
    <t>Branka kovová 100x100cm, vč. rámu a kotvení do zdivy, klika-klika, zámek FAB,dod.+mont., specifikace viz PD</t>
  </si>
  <si>
    <t>14587272R</t>
  </si>
  <si>
    <t>profil ocelový tenkostěnný uzavřený svařovaný jak. S235; čtvercový; tl = 3,00 mm; a = 60,0 mm; b = 60,0 mm</t>
  </si>
  <si>
    <t>60/60/3 : 5,289*(1*15+2*11+2*7+2*1+2*3,5)/1000*1,08</t>
  </si>
  <si>
    <t>767-101</t>
  </si>
  <si>
    <t>Síť svařovaná 5x50x50mm, rozměr 2000x1000mm, pozink., typ. vzor PERFO LINEA</t>
  </si>
  <si>
    <t>síť 4/50/50 : 13</t>
  </si>
  <si>
    <t>998767201R00</t>
  </si>
  <si>
    <t>Přesun hmot pro kovové stavební doplňk. konstrukce v objektech výšky do 6 m</t>
  </si>
  <si>
    <t>POL7_</t>
  </si>
  <si>
    <t>50 m vodorovně</t>
  </si>
  <si>
    <t>783225100R00</t>
  </si>
  <si>
    <t xml:space="preserve">Nátěry kov.stavebních doplňk.konstrukcí syntetické dvojnásobné + 1x email,  </t>
  </si>
  <si>
    <t>800-783</t>
  </si>
  <si>
    <t>U-200 : (0,2*2+0,075*4)*15,5</t>
  </si>
  <si>
    <t>1*(11+7+1+3,5)*2</t>
  </si>
  <si>
    <t>979081111R00</t>
  </si>
  <si>
    <t>Odvoz suti a vybouraných hmot na skládku do 1 km</t>
  </si>
  <si>
    <t>Přesun suti</t>
  </si>
  <si>
    <t>POL8_0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</si>
  <si>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</si>
  <si>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</si>
  <si>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</si>
  <si>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</si>
  <si>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</si>
  <si>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</si>
  <si>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</si>
  <si>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</si>
  <si>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RTS 20/ I</t>
  </si>
  <si>
    <t>979088212R00</t>
  </si>
  <si>
    <t>Nakládání suti a vybouraných hmot nakládání suti a vybouraných hmot na dopravní prostředky pro vodorovné přemístění</t>
  </si>
  <si>
    <t>na dopravní prostředky pro vodorovné přemístění,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</si>
  <si>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</si>
  <si>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</si>
  <si>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</si>
  <si>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</si>
  <si>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</si>
  <si>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</si>
  <si>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</si>
  <si>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</si>
  <si>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POL99_2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</si>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</sst>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OxupQ1g6cqMQ4ddklVFNWw0cemMeJFR3u95qGLcOT2zHajzXon5mLKPZlB3455pWzZDWRiT1mqy48ye3f4jRQ==" saltValue="2ZYazmHeoeoMUpX/rehrw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46</v>
      </c>
      <c r="C3" s="112"/>
      <c r="D3" s="118" t="s">
        <v>45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08">
        <v>1215</v>
      </c>
      <c r="B4" s="122" t="s">
        <v>47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50</v>
      </c>
      <c r="E5" s="91"/>
      <c r="F5" s="91"/>
      <c r="G5" s="91"/>
      <c r="H5" s="18" t="s">
        <v>40</v>
      </c>
      <c r="I5" s="130" t="s">
        <v>54</v>
      </c>
      <c r="J5" s="8"/>
    </row>
    <row r="6" spans="1:15" ht="15.75" customHeight="1" x14ac:dyDescent="0.2">
      <c r="A6" s="2"/>
      <c r="B6" s="28"/>
      <c r="C6" s="55"/>
      <c r="D6" s="110" t="s">
        <v>51</v>
      </c>
      <c r="E6" s="92"/>
      <c r="F6" s="92"/>
      <c r="G6" s="92"/>
      <c r="H6" s="18" t="s">
        <v>34</v>
      </c>
      <c r="I6" s="130" t="s">
        <v>55</v>
      </c>
      <c r="J6" s="8"/>
    </row>
    <row r="7" spans="1:15" ht="15.75" customHeight="1" x14ac:dyDescent="0.2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SUMIF(F50:F65,A16,I50:I65)+SUMIF(F50:F65,"PSU",I50:I65)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SUMIF(F50:F65,A17,I50:I65)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SUMIF(F50:F65,A18,I50:I65)</f>
        <v>0</v>
      </c>
      <c r="J18" s="85"/>
    </row>
    <row r="19" spans="1:10" ht="23.25" customHeight="1" x14ac:dyDescent="0.2">
      <c r="A19" s="198" t="s">
        <v>94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SUMIF(F50:F65,A19,I50:I65)</f>
        <v>0</v>
      </c>
      <c r="J19" s="85"/>
    </row>
    <row r="20" spans="1:10" ht="23.25" customHeight="1" x14ac:dyDescent="0.2">
      <c r="A20" s="198" t="s">
        <v>95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SUMIF(F50:F65,A20,I50:I65)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IF(A29&gt;50, ROUNDUP(A27, 0), ROUNDDOWN(A27, 0))</f>
        <v>0</v>
      </c>
      <c r="H29" s="176"/>
      <c r="I29" s="176"/>
      <c r="J29" s="177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56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57</v>
      </c>
      <c r="C39" s="150"/>
      <c r="D39" s="150"/>
      <c r="E39" s="150"/>
      <c r="F39" s="151">
        <f>'01 2103_01 Pol'!AE194</f>
        <v>0</v>
      </c>
      <c r="G39" s="152">
        <f>'01 2103_01 Pol'!AF194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/>
      <c r="C40" s="156" t="s">
        <v>58</v>
      </c>
      <c r="D40" s="156"/>
      <c r="E40" s="156"/>
      <c r="F40" s="157"/>
      <c r="G40" s="158"/>
      <c r="H40" s="158">
        <f>(F40*SazbaDPH1/100)+(G40*SazbaDPH2/100)</f>
        <v>0</v>
      </c>
      <c r="I40" s="158"/>
      <c r="J40" s="159"/>
    </row>
    <row r="41" spans="1:10" ht="25.5" hidden="1" customHeight="1" x14ac:dyDescent="0.2">
      <c r="A41" s="139">
        <v>2</v>
      </c>
      <c r="B41" s="155" t="s">
        <v>45</v>
      </c>
      <c r="C41" s="156" t="s">
        <v>44</v>
      </c>
      <c r="D41" s="156"/>
      <c r="E41" s="156"/>
      <c r="F41" s="157">
        <f>'01 2103_01 Pol'!AE194</f>
        <v>0</v>
      </c>
      <c r="G41" s="158">
        <f>'01 2103_01 Pol'!AF194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9">
        <v>3</v>
      </c>
      <c r="B42" s="160" t="s">
        <v>43</v>
      </c>
      <c r="C42" s="150" t="s">
        <v>44</v>
      </c>
      <c r="D42" s="150"/>
      <c r="E42" s="150"/>
      <c r="F42" s="161">
        <f>'01 2103_01 Pol'!AE194</f>
        <v>0</v>
      </c>
      <c r="G42" s="153">
        <f>'01 2103_01 Pol'!AF194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9"/>
      <c r="B43" s="162" t="s">
        <v>59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7" spans="1:10" ht="15.75" x14ac:dyDescent="0.25">
      <c r="B47" s="178" t="s">
        <v>61</v>
      </c>
    </row>
    <row r="49" spans="1:10" ht="25.5" customHeight="1" x14ac:dyDescent="0.2">
      <c r="A49" s="180"/>
      <c r="B49" s="183" t="s">
        <v>17</v>
      </c>
      <c r="C49" s="183" t="s">
        <v>5</v>
      </c>
      <c r="D49" s="184"/>
      <c r="E49" s="184"/>
      <c r="F49" s="185" t="s">
        <v>62</v>
      </c>
      <c r="G49" s="185"/>
      <c r="H49" s="185"/>
      <c r="I49" s="185" t="s">
        <v>29</v>
      </c>
      <c r="J49" s="185" t="s">
        <v>0</v>
      </c>
    </row>
    <row r="50" spans="1:10" ht="36.75" customHeight="1" x14ac:dyDescent="0.2">
      <c r="A50" s="181"/>
      <c r="B50" s="186" t="s">
        <v>63</v>
      </c>
      <c r="C50" s="187" t="s">
        <v>64</v>
      </c>
      <c r="D50" s="188"/>
      <c r="E50" s="188"/>
      <c r="F50" s="194" t="s">
        <v>24</v>
      </c>
      <c r="G50" s="195"/>
      <c r="H50" s="195"/>
      <c r="I50" s="195">
        <f>'01 2103_01 Pol'!G8</f>
        <v>0</v>
      </c>
      <c r="J50" s="192" t="str">
        <f>IF(I66=0,"",I50/I66*100)</f>
        <v/>
      </c>
    </row>
    <row r="51" spans="1:10" ht="36.75" customHeight="1" x14ac:dyDescent="0.2">
      <c r="A51" s="181"/>
      <c r="B51" s="186" t="s">
        <v>65</v>
      </c>
      <c r="C51" s="187" t="s">
        <v>66</v>
      </c>
      <c r="D51" s="188"/>
      <c r="E51" s="188"/>
      <c r="F51" s="194" t="s">
        <v>24</v>
      </c>
      <c r="G51" s="195"/>
      <c r="H51" s="195"/>
      <c r="I51" s="195">
        <f>'01 2103_01 Pol'!G21</f>
        <v>0</v>
      </c>
      <c r="J51" s="192" t="str">
        <f>IF(I66=0,"",I51/I66*100)</f>
        <v/>
      </c>
    </row>
    <row r="52" spans="1:10" ht="36.75" customHeight="1" x14ac:dyDescent="0.2">
      <c r="A52" s="181"/>
      <c r="B52" s="186" t="s">
        <v>67</v>
      </c>
      <c r="C52" s="187" t="s">
        <v>68</v>
      </c>
      <c r="D52" s="188"/>
      <c r="E52" s="188"/>
      <c r="F52" s="194" t="s">
        <v>24</v>
      </c>
      <c r="G52" s="195"/>
      <c r="H52" s="195"/>
      <c r="I52" s="195">
        <f>'01 2103_01 Pol'!G46</f>
        <v>0</v>
      </c>
      <c r="J52" s="192" t="str">
        <f>IF(I66=0,"",I52/I66*100)</f>
        <v/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24</v>
      </c>
      <c r="G53" s="195"/>
      <c r="H53" s="195"/>
      <c r="I53" s="195">
        <f>'01 2103_01 Pol'!G74</f>
        <v>0</v>
      </c>
      <c r="J53" s="192" t="str">
        <f>IF(I66=0,"",I53/I66*100)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24</v>
      </c>
      <c r="G54" s="195"/>
      <c r="H54" s="195"/>
      <c r="I54" s="195">
        <f>'01 2103_01 Pol'!G78</f>
        <v>0</v>
      </c>
      <c r="J54" s="192" t="str">
        <f>IF(I66=0,"",I54/I66*100)</f>
        <v/>
      </c>
    </row>
    <row r="55" spans="1:10" ht="36.75" customHeight="1" x14ac:dyDescent="0.2">
      <c r="A55" s="181"/>
      <c r="B55" s="186" t="s">
        <v>73</v>
      </c>
      <c r="C55" s="187" t="s">
        <v>74</v>
      </c>
      <c r="D55" s="188"/>
      <c r="E55" s="188"/>
      <c r="F55" s="194" t="s">
        <v>24</v>
      </c>
      <c r="G55" s="195"/>
      <c r="H55" s="195"/>
      <c r="I55" s="195">
        <f>'01 2103_01 Pol'!G91</f>
        <v>0</v>
      </c>
      <c r="J55" s="192" t="str">
        <f>IF(I66=0,"",I55/I66*100)</f>
        <v/>
      </c>
    </row>
    <row r="56" spans="1:10" ht="36.75" customHeight="1" x14ac:dyDescent="0.2">
      <c r="A56" s="181"/>
      <c r="B56" s="186" t="s">
        <v>75</v>
      </c>
      <c r="C56" s="187" t="s">
        <v>76</v>
      </c>
      <c r="D56" s="188"/>
      <c r="E56" s="188"/>
      <c r="F56" s="194" t="s">
        <v>24</v>
      </c>
      <c r="G56" s="195"/>
      <c r="H56" s="195"/>
      <c r="I56" s="195">
        <f>'01 2103_01 Pol'!G96</f>
        <v>0</v>
      </c>
      <c r="J56" s="192" t="str">
        <f>IF(I66=0,"",I56/I66*100)</f>
        <v/>
      </c>
    </row>
    <row r="57" spans="1:10" ht="36.75" customHeight="1" x14ac:dyDescent="0.2">
      <c r="A57" s="181"/>
      <c r="B57" s="186" t="s">
        <v>77</v>
      </c>
      <c r="C57" s="187" t="s">
        <v>78</v>
      </c>
      <c r="D57" s="188"/>
      <c r="E57" s="188"/>
      <c r="F57" s="194" t="s">
        <v>24</v>
      </c>
      <c r="G57" s="195"/>
      <c r="H57" s="195"/>
      <c r="I57" s="195">
        <f>'01 2103_01 Pol'!G103</f>
        <v>0</v>
      </c>
      <c r="J57" s="192" t="str">
        <f>IF(I66=0,"",I57/I66*100)</f>
        <v/>
      </c>
    </row>
    <row r="58" spans="1:10" ht="36.75" customHeight="1" x14ac:dyDescent="0.2">
      <c r="A58" s="181"/>
      <c r="B58" s="186" t="s">
        <v>79</v>
      </c>
      <c r="C58" s="187" t="s">
        <v>80</v>
      </c>
      <c r="D58" s="188"/>
      <c r="E58" s="188"/>
      <c r="F58" s="194" t="s">
        <v>24</v>
      </c>
      <c r="G58" s="195"/>
      <c r="H58" s="195"/>
      <c r="I58" s="195">
        <f>'01 2103_01 Pol'!G107</f>
        <v>0</v>
      </c>
      <c r="J58" s="192" t="str">
        <f>IF(I66=0,"",I58/I66*100)</f>
        <v/>
      </c>
    </row>
    <row r="59" spans="1:10" ht="36.75" customHeight="1" x14ac:dyDescent="0.2">
      <c r="A59" s="181"/>
      <c r="B59" s="186" t="s">
        <v>81</v>
      </c>
      <c r="C59" s="187" t="s">
        <v>82</v>
      </c>
      <c r="D59" s="188"/>
      <c r="E59" s="188"/>
      <c r="F59" s="194" t="s">
        <v>24</v>
      </c>
      <c r="G59" s="195"/>
      <c r="H59" s="195"/>
      <c r="I59" s="195">
        <f>'01 2103_01 Pol'!G127</f>
        <v>0</v>
      </c>
      <c r="J59" s="192" t="str">
        <f>IF(I66=0,"",I59/I66*100)</f>
        <v/>
      </c>
    </row>
    <row r="60" spans="1:10" ht="36.75" customHeight="1" x14ac:dyDescent="0.2">
      <c r="A60" s="181"/>
      <c r="B60" s="186" t="s">
        <v>83</v>
      </c>
      <c r="C60" s="187" t="s">
        <v>84</v>
      </c>
      <c r="D60" s="188"/>
      <c r="E60" s="188"/>
      <c r="F60" s="194" t="s">
        <v>24</v>
      </c>
      <c r="G60" s="195"/>
      <c r="H60" s="195"/>
      <c r="I60" s="195">
        <f>'01 2103_01 Pol'!G139</f>
        <v>0</v>
      </c>
      <c r="J60" s="192" t="str">
        <f>IF(I66=0,"",I60/I66*100)</f>
        <v/>
      </c>
    </row>
    <row r="61" spans="1:10" ht="36.75" customHeight="1" x14ac:dyDescent="0.2">
      <c r="A61" s="181"/>
      <c r="B61" s="186" t="s">
        <v>85</v>
      </c>
      <c r="C61" s="187" t="s">
        <v>86</v>
      </c>
      <c r="D61" s="188"/>
      <c r="E61" s="188"/>
      <c r="F61" s="194" t="s">
        <v>24</v>
      </c>
      <c r="G61" s="195"/>
      <c r="H61" s="195"/>
      <c r="I61" s="195">
        <f>'01 2103_01 Pol'!G144</f>
        <v>0</v>
      </c>
      <c r="J61" s="192" t="str">
        <f>IF(I66=0,"",I61/I66*100)</f>
        <v/>
      </c>
    </row>
    <row r="62" spans="1:10" ht="36.75" customHeight="1" x14ac:dyDescent="0.2">
      <c r="A62" s="181"/>
      <c r="B62" s="186" t="s">
        <v>87</v>
      </c>
      <c r="C62" s="187" t="s">
        <v>88</v>
      </c>
      <c r="D62" s="188"/>
      <c r="E62" s="188"/>
      <c r="F62" s="194" t="s">
        <v>25</v>
      </c>
      <c r="G62" s="195"/>
      <c r="H62" s="195"/>
      <c r="I62" s="195">
        <f>'01 2103_01 Pol'!G148</f>
        <v>0</v>
      </c>
      <c r="J62" s="192" t="str">
        <f>IF(I66=0,"",I62/I66*100)</f>
        <v/>
      </c>
    </row>
    <row r="63" spans="1:10" ht="36.75" customHeight="1" x14ac:dyDescent="0.2">
      <c r="A63" s="181"/>
      <c r="B63" s="186" t="s">
        <v>89</v>
      </c>
      <c r="C63" s="187" t="s">
        <v>90</v>
      </c>
      <c r="D63" s="188"/>
      <c r="E63" s="188"/>
      <c r="F63" s="194" t="s">
        <v>25</v>
      </c>
      <c r="G63" s="195"/>
      <c r="H63" s="195"/>
      <c r="I63" s="195">
        <f>'01 2103_01 Pol'!G167</f>
        <v>0</v>
      </c>
      <c r="J63" s="192" t="str">
        <f>IF(I66=0,"",I63/I66*100)</f>
        <v/>
      </c>
    </row>
    <row r="64" spans="1:10" ht="36.75" customHeight="1" x14ac:dyDescent="0.2">
      <c r="A64" s="181"/>
      <c r="B64" s="186" t="s">
        <v>91</v>
      </c>
      <c r="C64" s="187" t="s">
        <v>92</v>
      </c>
      <c r="D64" s="188"/>
      <c r="E64" s="188"/>
      <c r="F64" s="194" t="s">
        <v>93</v>
      </c>
      <c r="G64" s="195"/>
      <c r="H64" s="195"/>
      <c r="I64" s="195">
        <f>'01 2103_01 Pol'!G173</f>
        <v>0</v>
      </c>
      <c r="J64" s="192" t="str">
        <f>IF(I66=0,"",I64/I66*100)</f>
        <v/>
      </c>
    </row>
    <row r="65" spans="1:10" ht="36.75" customHeight="1" x14ac:dyDescent="0.2">
      <c r="A65" s="181"/>
      <c r="B65" s="186" t="s">
        <v>94</v>
      </c>
      <c r="C65" s="187" t="s">
        <v>27</v>
      </c>
      <c r="D65" s="188"/>
      <c r="E65" s="188"/>
      <c r="F65" s="194" t="s">
        <v>94</v>
      </c>
      <c r="G65" s="195"/>
      <c r="H65" s="195"/>
      <c r="I65" s="195">
        <f>'01 2103_01 Pol'!G190</f>
        <v>0</v>
      </c>
      <c r="J65" s="192" t="str">
        <f>IF(I66=0,"",I65/I66*100)</f>
        <v/>
      </c>
    </row>
    <row r="66" spans="1:10" ht="25.5" customHeight="1" x14ac:dyDescent="0.2">
      <c r="A66" s="182"/>
      <c r="B66" s="189" t="s">
        <v>1</v>
      </c>
      <c r="C66" s="190"/>
      <c r="D66" s="191"/>
      <c r="E66" s="191"/>
      <c r="F66" s="196"/>
      <c r="G66" s="197"/>
      <c r="H66" s="197"/>
      <c r="I66" s="197">
        <f>SUM(I50:I65)</f>
        <v>0</v>
      </c>
      <c r="J66" s="193">
        <f>SUM(J50:J65)</f>
        <v>0</v>
      </c>
    </row>
    <row r="67" spans="1:10" x14ac:dyDescent="0.2">
      <c r="F67" s="137"/>
      <c r="G67" s="137"/>
      <c r="H67" s="137"/>
      <c r="I67" s="137"/>
      <c r="J67" s="138"/>
    </row>
    <row r="68" spans="1:10" x14ac:dyDescent="0.2">
      <c r="F68" s="137"/>
      <c r="G68" s="137"/>
      <c r="H68" s="137"/>
      <c r="I68" s="137"/>
      <c r="J68" s="138"/>
    </row>
    <row r="69" spans="1:10" x14ac:dyDescent="0.2">
      <c r="F69" s="137"/>
      <c r="G69" s="137"/>
      <c r="H69" s="137"/>
      <c r="I69" s="137"/>
      <c r="J69" s="138"/>
    </row>
  </sheetData>
  <sheetProtection algorithmName="SHA-512" hashValue="MvujouAo/hudcB9L2JlKIBFOUxuG4SbRqZdMpUyBhU6cHfqBL8D+pmjR1TYaveEUXjE0M+waEgqwkMaS/xLjdg==" saltValue="bKlCy0CcUbsqL4YcqIpdm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9W/wscT7/xAxtBD5jVQRlSC8r9Eiu4xwzboWROs1yB6MQ085R0Dw83teccbpWftgzrTY2Ld+NLyyv2ZcpsTo3w==" saltValue="d4RW4rkeShK7A5bxbbXro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2F5CE-30F5-4E78-A3A8-442884B89DC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96</v>
      </c>
      <c r="B1" s="199"/>
      <c r="C1" s="199"/>
      <c r="D1" s="199"/>
      <c r="E1" s="199"/>
      <c r="F1" s="199"/>
      <c r="G1" s="199"/>
      <c r="AG1" t="s">
        <v>97</v>
      </c>
    </row>
    <row r="2" spans="1:60" ht="24.95" customHeight="1" x14ac:dyDescent="0.2">
      <c r="A2" s="200" t="s">
        <v>7</v>
      </c>
      <c r="B2" s="49" t="s">
        <v>48</v>
      </c>
      <c r="C2" s="203" t="s">
        <v>49</v>
      </c>
      <c r="D2" s="201"/>
      <c r="E2" s="201"/>
      <c r="F2" s="201"/>
      <c r="G2" s="202"/>
      <c r="AG2" t="s">
        <v>98</v>
      </c>
    </row>
    <row r="3" spans="1:60" ht="24.95" customHeight="1" x14ac:dyDescent="0.2">
      <c r="A3" s="200" t="s">
        <v>8</v>
      </c>
      <c r="B3" s="49" t="s">
        <v>45</v>
      </c>
      <c r="C3" s="203" t="s">
        <v>44</v>
      </c>
      <c r="D3" s="201"/>
      <c r="E3" s="201"/>
      <c r="F3" s="201"/>
      <c r="G3" s="202"/>
      <c r="AC3" s="179" t="s">
        <v>98</v>
      </c>
      <c r="AG3" t="s">
        <v>99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100</v>
      </c>
    </row>
    <row r="5" spans="1:60" x14ac:dyDescent="0.2">
      <c r="D5" s="10"/>
    </row>
    <row r="6" spans="1:60" ht="38.25" x14ac:dyDescent="0.2">
      <c r="A6" s="210" t="s">
        <v>101</v>
      </c>
      <c r="B6" s="212" t="s">
        <v>102</v>
      </c>
      <c r="C6" s="212" t="s">
        <v>103</v>
      </c>
      <c r="D6" s="211" t="s">
        <v>104</v>
      </c>
      <c r="E6" s="210" t="s">
        <v>105</v>
      </c>
      <c r="F6" s="209" t="s">
        <v>106</v>
      </c>
      <c r="G6" s="210" t="s">
        <v>29</v>
      </c>
      <c r="H6" s="213" t="s">
        <v>30</v>
      </c>
      <c r="I6" s="213" t="s">
        <v>107</v>
      </c>
      <c r="J6" s="213" t="s">
        <v>31</v>
      </c>
      <c r="K6" s="213" t="s">
        <v>108</v>
      </c>
      <c r="L6" s="213" t="s">
        <v>109</v>
      </c>
      <c r="M6" s="213" t="s">
        <v>110</v>
      </c>
      <c r="N6" s="213" t="s">
        <v>111</v>
      </c>
      <c r="O6" s="213" t="s">
        <v>112</v>
      </c>
      <c r="P6" s="213" t="s">
        <v>113</v>
      </c>
      <c r="Q6" s="213" t="s">
        <v>114</v>
      </c>
      <c r="R6" s="213" t="s">
        <v>115</v>
      </c>
      <c r="S6" s="213" t="s">
        <v>116</v>
      </c>
      <c r="T6" s="213" t="s">
        <v>117</v>
      </c>
      <c r="U6" s="213" t="s">
        <v>118</v>
      </c>
      <c r="V6" s="213" t="s">
        <v>119</v>
      </c>
      <c r="W6" s="213" t="s">
        <v>120</v>
      </c>
      <c r="X6" s="213" t="s">
        <v>121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9" t="s">
        <v>122</v>
      </c>
      <c r="B8" s="230" t="s">
        <v>63</v>
      </c>
      <c r="C8" s="249" t="s">
        <v>64</v>
      </c>
      <c r="D8" s="231"/>
      <c r="E8" s="232"/>
      <c r="F8" s="233"/>
      <c r="G8" s="233">
        <f>SUMIF(AG9:AG20,"&lt;&gt;NOR",G9:G20)</f>
        <v>0</v>
      </c>
      <c r="H8" s="233"/>
      <c r="I8" s="233">
        <f>SUM(I9:I20)</f>
        <v>0</v>
      </c>
      <c r="J8" s="233"/>
      <c r="K8" s="233">
        <f>SUM(K9:K20)</f>
        <v>0</v>
      </c>
      <c r="L8" s="233"/>
      <c r="M8" s="233">
        <f>SUM(M9:M20)</f>
        <v>0</v>
      </c>
      <c r="N8" s="233"/>
      <c r="O8" s="233">
        <f>SUM(O9:O20)</f>
        <v>0</v>
      </c>
      <c r="P8" s="233"/>
      <c r="Q8" s="233">
        <f>SUM(Q9:Q20)</f>
        <v>0</v>
      </c>
      <c r="R8" s="233"/>
      <c r="S8" s="233"/>
      <c r="T8" s="234"/>
      <c r="U8" s="228"/>
      <c r="V8" s="228">
        <f>SUM(V9:V20)</f>
        <v>17.079999999999998</v>
      </c>
      <c r="W8" s="228"/>
      <c r="X8" s="228"/>
      <c r="AG8" t="s">
        <v>123</v>
      </c>
    </row>
    <row r="9" spans="1:60" outlineLevel="1" x14ac:dyDescent="0.2">
      <c r="A9" s="235">
        <v>1</v>
      </c>
      <c r="B9" s="236" t="s">
        <v>124</v>
      </c>
      <c r="C9" s="250" t="s">
        <v>125</v>
      </c>
      <c r="D9" s="237" t="s">
        <v>126</v>
      </c>
      <c r="E9" s="238">
        <v>3.5625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 t="s">
        <v>127</v>
      </c>
      <c r="S9" s="240" t="s">
        <v>128</v>
      </c>
      <c r="T9" s="241" t="s">
        <v>128</v>
      </c>
      <c r="U9" s="224">
        <v>1.992</v>
      </c>
      <c r="V9" s="224">
        <f>ROUND(E9*U9,2)</f>
        <v>7.1</v>
      </c>
      <c r="W9" s="224"/>
      <c r="X9" s="224" t="s">
        <v>129</v>
      </c>
      <c r="Y9" s="214"/>
      <c r="Z9" s="214"/>
      <c r="AA9" s="214"/>
      <c r="AB9" s="214"/>
      <c r="AC9" s="214"/>
      <c r="AD9" s="214"/>
      <c r="AE9" s="214"/>
      <c r="AF9" s="214"/>
      <c r="AG9" s="214" t="s">
        <v>130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21"/>
      <c r="B10" s="222"/>
      <c r="C10" s="251" t="s">
        <v>131</v>
      </c>
      <c r="D10" s="243"/>
      <c r="E10" s="243"/>
      <c r="F10" s="243"/>
      <c r="G10" s="243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132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2" t="str">
        <f>C10</f>
        <v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2" t="s">
        <v>133</v>
      </c>
      <c r="D11" s="226"/>
      <c r="E11" s="227">
        <v>3.5625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4"/>
      <c r="Z11" s="214"/>
      <c r="AA11" s="214"/>
      <c r="AB11" s="214"/>
      <c r="AC11" s="214"/>
      <c r="AD11" s="214"/>
      <c r="AE11" s="214"/>
      <c r="AF11" s="214"/>
      <c r="AG11" s="214" t="s">
        <v>134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3"/>
      <c r="D12" s="245"/>
      <c r="E12" s="245"/>
      <c r="F12" s="245"/>
      <c r="G12" s="245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4"/>
      <c r="Z12" s="214"/>
      <c r="AA12" s="214"/>
      <c r="AB12" s="214"/>
      <c r="AC12" s="214"/>
      <c r="AD12" s="214"/>
      <c r="AE12" s="214"/>
      <c r="AF12" s="214"/>
      <c r="AG12" s="214" t="s">
        <v>135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5">
        <v>2</v>
      </c>
      <c r="B13" s="236" t="s">
        <v>136</v>
      </c>
      <c r="C13" s="250" t="s">
        <v>137</v>
      </c>
      <c r="D13" s="237" t="s">
        <v>138</v>
      </c>
      <c r="E13" s="238">
        <v>57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40">
        <v>0</v>
      </c>
      <c r="O13" s="240">
        <f>ROUND(E13*N13,2)</f>
        <v>0</v>
      </c>
      <c r="P13" s="240">
        <v>0</v>
      </c>
      <c r="Q13" s="240">
        <f>ROUND(E13*P13,2)</f>
        <v>0</v>
      </c>
      <c r="R13" s="240" t="s">
        <v>127</v>
      </c>
      <c r="S13" s="240" t="s">
        <v>128</v>
      </c>
      <c r="T13" s="241" t="s">
        <v>128</v>
      </c>
      <c r="U13" s="224">
        <v>9.5000000000000001E-2</v>
      </c>
      <c r="V13" s="224">
        <f>ROUND(E13*U13,2)</f>
        <v>5.42</v>
      </c>
      <c r="W13" s="224"/>
      <c r="X13" s="224" t="s">
        <v>129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130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51" t="s">
        <v>139</v>
      </c>
      <c r="D14" s="243"/>
      <c r="E14" s="243"/>
      <c r="F14" s="243"/>
      <c r="G14" s="243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4"/>
      <c r="Z14" s="214"/>
      <c r="AA14" s="214"/>
      <c r="AB14" s="214"/>
      <c r="AC14" s="214"/>
      <c r="AD14" s="214"/>
      <c r="AE14" s="214"/>
      <c r="AF14" s="214"/>
      <c r="AG14" s="214" t="s">
        <v>132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52" t="s">
        <v>140</v>
      </c>
      <c r="D15" s="226"/>
      <c r="E15" s="227">
        <v>57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4"/>
      <c r="Z15" s="214"/>
      <c r="AA15" s="214"/>
      <c r="AB15" s="214"/>
      <c r="AC15" s="214"/>
      <c r="AD15" s="214"/>
      <c r="AE15" s="214"/>
      <c r="AF15" s="214"/>
      <c r="AG15" s="214" t="s">
        <v>134</v>
      </c>
      <c r="AH15" s="214">
        <v>5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53"/>
      <c r="D16" s="245"/>
      <c r="E16" s="245"/>
      <c r="F16" s="245"/>
      <c r="G16" s="245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4"/>
      <c r="Z16" s="214"/>
      <c r="AA16" s="214"/>
      <c r="AB16" s="214"/>
      <c r="AC16" s="214"/>
      <c r="AD16" s="214"/>
      <c r="AE16" s="214"/>
      <c r="AF16" s="214"/>
      <c r="AG16" s="214" t="s">
        <v>135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5">
        <v>3</v>
      </c>
      <c r="B17" s="236" t="s">
        <v>141</v>
      </c>
      <c r="C17" s="250" t="s">
        <v>142</v>
      </c>
      <c r="D17" s="237" t="s">
        <v>138</v>
      </c>
      <c r="E17" s="238">
        <v>57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40">
        <v>0</v>
      </c>
      <c r="O17" s="240">
        <f>ROUND(E17*N17,2)</f>
        <v>0</v>
      </c>
      <c r="P17" s="240">
        <v>0</v>
      </c>
      <c r="Q17" s="240">
        <f>ROUND(E17*P17,2)</f>
        <v>0</v>
      </c>
      <c r="R17" s="240" t="s">
        <v>127</v>
      </c>
      <c r="S17" s="240" t="s">
        <v>128</v>
      </c>
      <c r="T17" s="241" t="s">
        <v>128</v>
      </c>
      <c r="U17" s="224">
        <v>0.08</v>
      </c>
      <c r="V17" s="224">
        <f>ROUND(E17*U17,2)</f>
        <v>4.5599999999999996</v>
      </c>
      <c r="W17" s="224"/>
      <c r="X17" s="224" t="s">
        <v>129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130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51" t="s">
        <v>143</v>
      </c>
      <c r="D18" s="243"/>
      <c r="E18" s="243"/>
      <c r="F18" s="243"/>
      <c r="G18" s="243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4"/>
      <c r="Z18" s="214"/>
      <c r="AA18" s="214"/>
      <c r="AB18" s="214"/>
      <c r="AC18" s="214"/>
      <c r="AD18" s="214"/>
      <c r="AE18" s="214"/>
      <c r="AF18" s="214"/>
      <c r="AG18" s="214" t="s">
        <v>132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52" t="s">
        <v>144</v>
      </c>
      <c r="D19" s="226"/>
      <c r="E19" s="227">
        <v>57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4"/>
      <c r="Z19" s="214"/>
      <c r="AA19" s="214"/>
      <c r="AB19" s="214"/>
      <c r="AC19" s="214"/>
      <c r="AD19" s="214"/>
      <c r="AE19" s="214"/>
      <c r="AF19" s="214"/>
      <c r="AG19" s="214" t="s">
        <v>134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3"/>
      <c r="D20" s="245"/>
      <c r="E20" s="245"/>
      <c r="F20" s="245"/>
      <c r="G20" s="245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4"/>
      <c r="Z20" s="214"/>
      <c r="AA20" s="214"/>
      <c r="AB20" s="214"/>
      <c r="AC20" s="214"/>
      <c r="AD20" s="214"/>
      <c r="AE20" s="214"/>
      <c r="AF20" s="214"/>
      <c r="AG20" s="214" t="s">
        <v>135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29" t="s">
        <v>122</v>
      </c>
      <c r="B21" s="230" t="s">
        <v>65</v>
      </c>
      <c r="C21" s="249" t="s">
        <v>66</v>
      </c>
      <c r="D21" s="231"/>
      <c r="E21" s="232"/>
      <c r="F21" s="233"/>
      <c r="G21" s="233">
        <f>SUMIF(AG22:AG45,"&lt;&gt;NOR",G22:G45)</f>
        <v>0</v>
      </c>
      <c r="H21" s="233"/>
      <c r="I21" s="233">
        <f>SUM(I22:I45)</f>
        <v>0</v>
      </c>
      <c r="J21" s="233"/>
      <c r="K21" s="233">
        <f>SUM(K22:K45)</f>
        <v>0</v>
      </c>
      <c r="L21" s="233"/>
      <c r="M21" s="233">
        <f>SUM(M22:M45)</f>
        <v>0</v>
      </c>
      <c r="N21" s="233"/>
      <c r="O21" s="233">
        <f>SUM(O22:O45)</f>
        <v>6.06</v>
      </c>
      <c r="P21" s="233"/>
      <c r="Q21" s="233">
        <f>SUM(Q22:Q45)</f>
        <v>0</v>
      </c>
      <c r="R21" s="233"/>
      <c r="S21" s="233"/>
      <c r="T21" s="234"/>
      <c r="U21" s="228"/>
      <c r="V21" s="228">
        <f>SUM(V22:V45)</f>
        <v>140.79000000000002</v>
      </c>
      <c r="W21" s="228"/>
      <c r="X21" s="228"/>
      <c r="AG21" t="s">
        <v>123</v>
      </c>
    </row>
    <row r="22" spans="1:60" ht="22.5" outlineLevel="1" x14ac:dyDescent="0.2">
      <c r="A22" s="235">
        <v>4</v>
      </c>
      <c r="B22" s="236" t="s">
        <v>145</v>
      </c>
      <c r="C22" s="250" t="s">
        <v>146</v>
      </c>
      <c r="D22" s="237" t="s">
        <v>138</v>
      </c>
      <c r="E22" s="238">
        <v>60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21</v>
      </c>
      <c r="M22" s="240">
        <f>G22*(1+L22/100)</f>
        <v>0</v>
      </c>
      <c r="N22" s="240">
        <v>2.0000000000000002E-5</v>
      </c>
      <c r="O22" s="240">
        <f>ROUND(E22*N22,2)</f>
        <v>0</v>
      </c>
      <c r="P22" s="240">
        <v>0</v>
      </c>
      <c r="Q22" s="240">
        <f>ROUND(E22*P22,2)</f>
        <v>0</v>
      </c>
      <c r="R22" s="240" t="s">
        <v>147</v>
      </c>
      <c r="S22" s="240" t="s">
        <v>128</v>
      </c>
      <c r="T22" s="241" t="s">
        <v>128</v>
      </c>
      <c r="U22" s="224">
        <v>0.32</v>
      </c>
      <c r="V22" s="224">
        <f>ROUND(E22*U22,2)</f>
        <v>19.2</v>
      </c>
      <c r="W22" s="224"/>
      <c r="X22" s="224" t="s">
        <v>129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148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2" t="s">
        <v>149</v>
      </c>
      <c r="D23" s="226"/>
      <c r="E23" s="227">
        <v>60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4"/>
      <c r="Z23" s="214"/>
      <c r="AA23" s="214"/>
      <c r="AB23" s="214"/>
      <c r="AC23" s="214"/>
      <c r="AD23" s="214"/>
      <c r="AE23" s="214"/>
      <c r="AF23" s="214"/>
      <c r="AG23" s="214" t="s">
        <v>134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53"/>
      <c r="D24" s="245"/>
      <c r="E24" s="245"/>
      <c r="F24" s="245"/>
      <c r="G24" s="245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4"/>
      <c r="Z24" s="214"/>
      <c r="AA24" s="214"/>
      <c r="AB24" s="214"/>
      <c r="AC24" s="214"/>
      <c r="AD24" s="214"/>
      <c r="AE24" s="214"/>
      <c r="AF24" s="214"/>
      <c r="AG24" s="214" t="s">
        <v>135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5">
        <v>5</v>
      </c>
      <c r="B25" s="236" t="s">
        <v>150</v>
      </c>
      <c r="C25" s="250" t="s">
        <v>151</v>
      </c>
      <c r="D25" s="237" t="s">
        <v>126</v>
      </c>
      <c r="E25" s="238">
        <v>1.2343599999999999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21</v>
      </c>
      <c r="M25" s="240">
        <f>G25*(1+L25/100)</f>
        <v>0</v>
      </c>
      <c r="N25" s="240">
        <v>2.5874999999999999</v>
      </c>
      <c r="O25" s="240">
        <f>ROUND(E25*N25,2)</f>
        <v>3.19</v>
      </c>
      <c r="P25" s="240">
        <v>0</v>
      </c>
      <c r="Q25" s="240">
        <f>ROUND(E25*P25,2)</f>
        <v>0</v>
      </c>
      <c r="R25" s="240" t="s">
        <v>147</v>
      </c>
      <c r="S25" s="240" t="s">
        <v>128</v>
      </c>
      <c r="T25" s="241" t="s">
        <v>128</v>
      </c>
      <c r="U25" s="224">
        <v>0</v>
      </c>
      <c r="V25" s="224">
        <f>ROUND(E25*U25,2)</f>
        <v>0</v>
      </c>
      <c r="W25" s="224"/>
      <c r="X25" s="224" t="s">
        <v>129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148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52" t="s">
        <v>152</v>
      </c>
      <c r="D26" s="226"/>
      <c r="E26" s="227">
        <v>1.2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4"/>
      <c r="Z26" s="214"/>
      <c r="AA26" s="214"/>
      <c r="AB26" s="214"/>
      <c r="AC26" s="214"/>
      <c r="AD26" s="214"/>
      <c r="AE26" s="214"/>
      <c r="AF26" s="214"/>
      <c r="AG26" s="214" t="s">
        <v>134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52" t="s">
        <v>153</v>
      </c>
      <c r="D27" s="226"/>
      <c r="E27" s="227">
        <v>3.4360000000000002E-2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4"/>
      <c r="Z27" s="214"/>
      <c r="AA27" s="214"/>
      <c r="AB27" s="214"/>
      <c r="AC27" s="214"/>
      <c r="AD27" s="214"/>
      <c r="AE27" s="214"/>
      <c r="AF27" s="214"/>
      <c r="AG27" s="214" t="s">
        <v>134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53"/>
      <c r="D28" s="245"/>
      <c r="E28" s="245"/>
      <c r="F28" s="245"/>
      <c r="G28" s="245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4"/>
      <c r="Z28" s="214"/>
      <c r="AA28" s="214"/>
      <c r="AB28" s="214"/>
      <c r="AC28" s="214"/>
      <c r="AD28" s="214"/>
      <c r="AE28" s="214"/>
      <c r="AF28" s="214"/>
      <c r="AG28" s="214" t="s">
        <v>135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5">
        <v>6</v>
      </c>
      <c r="B29" s="236" t="s">
        <v>154</v>
      </c>
      <c r="C29" s="250" t="s">
        <v>155</v>
      </c>
      <c r="D29" s="237" t="s">
        <v>156</v>
      </c>
      <c r="E29" s="238">
        <v>22.5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40">
        <v>8.0170000000000005E-2</v>
      </c>
      <c r="O29" s="240">
        <f>ROUND(E29*N29,2)</f>
        <v>1.8</v>
      </c>
      <c r="P29" s="240">
        <v>0</v>
      </c>
      <c r="Q29" s="240">
        <f>ROUND(E29*P29,2)</f>
        <v>0</v>
      </c>
      <c r="R29" s="240" t="s">
        <v>147</v>
      </c>
      <c r="S29" s="240" t="s">
        <v>128</v>
      </c>
      <c r="T29" s="241" t="s">
        <v>128</v>
      </c>
      <c r="U29" s="224">
        <v>2.56</v>
      </c>
      <c r="V29" s="224">
        <f>ROUND(E29*U29,2)</f>
        <v>57.6</v>
      </c>
      <c r="W29" s="224"/>
      <c r="X29" s="224" t="s">
        <v>129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148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52" t="s">
        <v>157</v>
      </c>
      <c r="D30" s="226"/>
      <c r="E30" s="227">
        <v>22.5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4"/>
      <c r="Z30" s="214"/>
      <c r="AA30" s="214"/>
      <c r="AB30" s="214"/>
      <c r="AC30" s="214"/>
      <c r="AD30" s="214"/>
      <c r="AE30" s="214"/>
      <c r="AF30" s="214"/>
      <c r="AG30" s="214" t="s">
        <v>134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53"/>
      <c r="D31" s="245"/>
      <c r="E31" s="245"/>
      <c r="F31" s="245"/>
      <c r="G31" s="245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4"/>
      <c r="Z31" s="214"/>
      <c r="AA31" s="214"/>
      <c r="AB31" s="214"/>
      <c r="AC31" s="214"/>
      <c r="AD31" s="214"/>
      <c r="AE31" s="214"/>
      <c r="AF31" s="214"/>
      <c r="AG31" s="214" t="s">
        <v>135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5">
        <v>7</v>
      </c>
      <c r="B32" s="236" t="s">
        <v>158</v>
      </c>
      <c r="C32" s="250" t="s">
        <v>159</v>
      </c>
      <c r="D32" s="237" t="s">
        <v>160</v>
      </c>
      <c r="E32" s="238">
        <v>5</v>
      </c>
      <c r="F32" s="239"/>
      <c r="G32" s="240">
        <f>ROUND(E32*F32,2)</f>
        <v>0</v>
      </c>
      <c r="H32" s="239"/>
      <c r="I32" s="240">
        <f>ROUND(E32*H32,2)</f>
        <v>0</v>
      </c>
      <c r="J32" s="239"/>
      <c r="K32" s="240">
        <f>ROUND(E32*J32,2)</f>
        <v>0</v>
      </c>
      <c r="L32" s="240">
        <v>21</v>
      </c>
      <c r="M32" s="240">
        <f>G32*(1+L32/100)</f>
        <v>0</v>
      </c>
      <c r="N32" s="240">
        <v>8.5400000000000007E-3</v>
      </c>
      <c r="O32" s="240">
        <f>ROUND(E32*N32,2)</f>
        <v>0.04</v>
      </c>
      <c r="P32" s="240">
        <v>0</v>
      </c>
      <c r="Q32" s="240">
        <f>ROUND(E32*P32,2)</f>
        <v>0</v>
      </c>
      <c r="R32" s="240" t="s">
        <v>147</v>
      </c>
      <c r="S32" s="240" t="s">
        <v>128</v>
      </c>
      <c r="T32" s="241" t="s">
        <v>128</v>
      </c>
      <c r="U32" s="224">
        <v>3.95</v>
      </c>
      <c r="V32" s="224">
        <f>ROUND(E32*U32,2)</f>
        <v>19.75</v>
      </c>
      <c r="W32" s="224"/>
      <c r="X32" s="224" t="s">
        <v>129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148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2" t="s">
        <v>69</v>
      </c>
      <c r="D33" s="226"/>
      <c r="E33" s="227">
        <v>5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4"/>
      <c r="Z33" s="214"/>
      <c r="AA33" s="214"/>
      <c r="AB33" s="214"/>
      <c r="AC33" s="214"/>
      <c r="AD33" s="214"/>
      <c r="AE33" s="214"/>
      <c r="AF33" s="214"/>
      <c r="AG33" s="214" t="s">
        <v>134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53"/>
      <c r="D34" s="245"/>
      <c r="E34" s="245"/>
      <c r="F34" s="245"/>
      <c r="G34" s="245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4"/>
      <c r="Z34" s="214"/>
      <c r="AA34" s="214"/>
      <c r="AB34" s="214"/>
      <c r="AC34" s="214"/>
      <c r="AD34" s="214"/>
      <c r="AE34" s="214"/>
      <c r="AF34" s="214"/>
      <c r="AG34" s="214" t="s">
        <v>135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5">
        <v>8</v>
      </c>
      <c r="B35" s="236" t="s">
        <v>161</v>
      </c>
      <c r="C35" s="250" t="s">
        <v>162</v>
      </c>
      <c r="D35" s="237" t="s">
        <v>156</v>
      </c>
      <c r="E35" s="238">
        <v>22.5</v>
      </c>
      <c r="F35" s="239"/>
      <c r="G35" s="240">
        <f>ROUND(E35*F35,2)</f>
        <v>0</v>
      </c>
      <c r="H35" s="239"/>
      <c r="I35" s="240">
        <f>ROUND(E35*H35,2)</f>
        <v>0</v>
      </c>
      <c r="J35" s="239"/>
      <c r="K35" s="240">
        <f>ROUND(E35*J35,2)</f>
        <v>0</v>
      </c>
      <c r="L35" s="240">
        <v>21</v>
      </c>
      <c r="M35" s="240">
        <f>G35*(1+L35/100)</f>
        <v>0</v>
      </c>
      <c r="N35" s="240">
        <v>4.4979999999999999E-2</v>
      </c>
      <c r="O35" s="240">
        <f>ROUND(E35*N35,2)</f>
        <v>1.01</v>
      </c>
      <c r="P35" s="240">
        <v>0</v>
      </c>
      <c r="Q35" s="240">
        <f>ROUND(E35*P35,2)</f>
        <v>0</v>
      </c>
      <c r="R35" s="240" t="s">
        <v>147</v>
      </c>
      <c r="S35" s="240" t="s">
        <v>128</v>
      </c>
      <c r="T35" s="241" t="s">
        <v>128</v>
      </c>
      <c r="U35" s="224">
        <v>0.88100000000000001</v>
      </c>
      <c r="V35" s="224">
        <f>ROUND(E35*U35,2)</f>
        <v>19.82</v>
      </c>
      <c r="W35" s="224"/>
      <c r="X35" s="224" t="s">
        <v>129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148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1" t="s">
        <v>163</v>
      </c>
      <c r="D36" s="243"/>
      <c r="E36" s="243"/>
      <c r="F36" s="243"/>
      <c r="G36" s="243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4"/>
      <c r="Z36" s="214"/>
      <c r="AA36" s="214"/>
      <c r="AB36" s="214"/>
      <c r="AC36" s="214"/>
      <c r="AD36" s="214"/>
      <c r="AE36" s="214"/>
      <c r="AF36" s="214"/>
      <c r="AG36" s="214" t="s">
        <v>132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2" t="s">
        <v>157</v>
      </c>
      <c r="D37" s="226"/>
      <c r="E37" s="227">
        <v>22.5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4"/>
      <c r="Z37" s="214"/>
      <c r="AA37" s="214"/>
      <c r="AB37" s="214"/>
      <c r="AC37" s="214"/>
      <c r="AD37" s="214"/>
      <c r="AE37" s="214"/>
      <c r="AF37" s="214"/>
      <c r="AG37" s="214" t="s">
        <v>134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53"/>
      <c r="D38" s="245"/>
      <c r="E38" s="245"/>
      <c r="F38" s="245"/>
      <c r="G38" s="245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4"/>
      <c r="Z38" s="214"/>
      <c r="AA38" s="214"/>
      <c r="AB38" s="214"/>
      <c r="AC38" s="214"/>
      <c r="AD38" s="214"/>
      <c r="AE38" s="214"/>
      <c r="AF38" s="214"/>
      <c r="AG38" s="214" t="s">
        <v>135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5">
        <v>9</v>
      </c>
      <c r="B39" s="236" t="s">
        <v>164</v>
      </c>
      <c r="C39" s="250" t="s">
        <v>165</v>
      </c>
      <c r="D39" s="237" t="s">
        <v>160</v>
      </c>
      <c r="E39" s="238">
        <v>5</v>
      </c>
      <c r="F39" s="239"/>
      <c r="G39" s="240">
        <f>ROUND(E39*F39,2)</f>
        <v>0</v>
      </c>
      <c r="H39" s="239"/>
      <c r="I39" s="240">
        <f>ROUND(E39*H39,2)</f>
        <v>0</v>
      </c>
      <c r="J39" s="239"/>
      <c r="K39" s="240">
        <f>ROUND(E39*J39,2)</f>
        <v>0</v>
      </c>
      <c r="L39" s="240">
        <v>21</v>
      </c>
      <c r="M39" s="240">
        <f>G39*(1+L39/100)</f>
        <v>0</v>
      </c>
      <c r="N39" s="240">
        <v>4.4000000000000003E-3</v>
      </c>
      <c r="O39" s="240">
        <f>ROUND(E39*N39,2)</f>
        <v>0.02</v>
      </c>
      <c r="P39" s="240">
        <v>0</v>
      </c>
      <c r="Q39" s="240">
        <f>ROUND(E39*P39,2)</f>
        <v>0</v>
      </c>
      <c r="R39" s="240" t="s">
        <v>147</v>
      </c>
      <c r="S39" s="240" t="s">
        <v>128</v>
      </c>
      <c r="T39" s="241" t="s">
        <v>128</v>
      </c>
      <c r="U39" s="224">
        <v>4.8840000000000003</v>
      </c>
      <c r="V39" s="224">
        <f>ROUND(E39*U39,2)</f>
        <v>24.42</v>
      </c>
      <c r="W39" s="224"/>
      <c r="X39" s="224" t="s">
        <v>129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148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1" t="s">
        <v>166</v>
      </c>
      <c r="D40" s="243"/>
      <c r="E40" s="243"/>
      <c r="F40" s="243"/>
      <c r="G40" s="243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4"/>
      <c r="Z40" s="214"/>
      <c r="AA40" s="214"/>
      <c r="AB40" s="214"/>
      <c r="AC40" s="214"/>
      <c r="AD40" s="214"/>
      <c r="AE40" s="214"/>
      <c r="AF40" s="214"/>
      <c r="AG40" s="214" t="s">
        <v>132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52" t="s">
        <v>69</v>
      </c>
      <c r="D41" s="226"/>
      <c r="E41" s="227">
        <v>5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4"/>
      <c r="Z41" s="214"/>
      <c r="AA41" s="214"/>
      <c r="AB41" s="214"/>
      <c r="AC41" s="214"/>
      <c r="AD41" s="214"/>
      <c r="AE41" s="214"/>
      <c r="AF41" s="214"/>
      <c r="AG41" s="214" t="s">
        <v>134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3"/>
      <c r="D42" s="245"/>
      <c r="E42" s="245"/>
      <c r="F42" s="245"/>
      <c r="G42" s="245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4"/>
      <c r="Z42" s="214"/>
      <c r="AA42" s="214"/>
      <c r="AB42" s="214"/>
      <c r="AC42" s="214"/>
      <c r="AD42" s="214"/>
      <c r="AE42" s="214"/>
      <c r="AF42" s="214"/>
      <c r="AG42" s="214" t="s">
        <v>135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5">
        <v>10</v>
      </c>
      <c r="B43" s="236" t="s">
        <v>167</v>
      </c>
      <c r="C43" s="250" t="s">
        <v>168</v>
      </c>
      <c r="D43" s="237" t="s">
        <v>169</v>
      </c>
      <c r="E43" s="238">
        <v>10</v>
      </c>
      <c r="F43" s="239"/>
      <c r="G43" s="240">
        <f>ROUND(E43*F43,2)</f>
        <v>0</v>
      </c>
      <c r="H43" s="239"/>
      <c r="I43" s="240">
        <f>ROUND(E43*H43,2)</f>
        <v>0</v>
      </c>
      <c r="J43" s="239"/>
      <c r="K43" s="240">
        <f>ROUND(E43*J43,2)</f>
        <v>0</v>
      </c>
      <c r="L43" s="240">
        <v>21</v>
      </c>
      <c r="M43" s="240">
        <f>G43*(1+L43/100)</f>
        <v>0</v>
      </c>
      <c r="N43" s="240">
        <v>0</v>
      </c>
      <c r="O43" s="240">
        <f>ROUND(E43*N43,2)</f>
        <v>0</v>
      </c>
      <c r="P43" s="240">
        <v>0</v>
      </c>
      <c r="Q43" s="240">
        <f>ROUND(E43*P43,2)</f>
        <v>0</v>
      </c>
      <c r="R43" s="240" t="s">
        <v>170</v>
      </c>
      <c r="S43" s="240" t="s">
        <v>128</v>
      </c>
      <c r="T43" s="241" t="s">
        <v>171</v>
      </c>
      <c r="U43" s="224">
        <v>0</v>
      </c>
      <c r="V43" s="224">
        <f>ROUND(E43*U43,2)</f>
        <v>0</v>
      </c>
      <c r="W43" s="224"/>
      <c r="X43" s="224" t="s">
        <v>172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173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52" t="s">
        <v>174</v>
      </c>
      <c r="D44" s="226"/>
      <c r="E44" s="227">
        <v>10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4"/>
      <c r="Z44" s="214"/>
      <c r="AA44" s="214"/>
      <c r="AB44" s="214"/>
      <c r="AC44" s="214"/>
      <c r="AD44" s="214"/>
      <c r="AE44" s="214"/>
      <c r="AF44" s="214"/>
      <c r="AG44" s="214" t="s">
        <v>134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53"/>
      <c r="D45" s="245"/>
      <c r="E45" s="245"/>
      <c r="F45" s="245"/>
      <c r="G45" s="245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4"/>
      <c r="Z45" s="214"/>
      <c r="AA45" s="214"/>
      <c r="AB45" s="214"/>
      <c r="AC45" s="214"/>
      <c r="AD45" s="214"/>
      <c r="AE45" s="214"/>
      <c r="AF45" s="214"/>
      <c r="AG45" s="214" t="s">
        <v>135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x14ac:dyDescent="0.2">
      <c r="A46" s="229" t="s">
        <v>122</v>
      </c>
      <c r="B46" s="230" t="s">
        <v>67</v>
      </c>
      <c r="C46" s="249" t="s">
        <v>68</v>
      </c>
      <c r="D46" s="231"/>
      <c r="E46" s="232"/>
      <c r="F46" s="233"/>
      <c r="G46" s="233">
        <f>SUMIF(AG47:AG73,"&lt;&gt;NOR",G47:G73)</f>
        <v>0</v>
      </c>
      <c r="H46" s="233"/>
      <c r="I46" s="233">
        <f>SUM(I47:I73)</f>
        <v>0</v>
      </c>
      <c r="J46" s="233"/>
      <c r="K46" s="233">
        <f>SUM(K47:K73)</f>
        <v>0</v>
      </c>
      <c r="L46" s="233"/>
      <c r="M46" s="233">
        <f>SUM(M47:M73)</f>
        <v>0</v>
      </c>
      <c r="N46" s="233"/>
      <c r="O46" s="233">
        <f>SUM(O47:O73)</f>
        <v>16.100000000000001</v>
      </c>
      <c r="P46" s="233"/>
      <c r="Q46" s="233">
        <f>SUM(Q47:Q73)</f>
        <v>0</v>
      </c>
      <c r="R46" s="233"/>
      <c r="S46" s="233"/>
      <c r="T46" s="234"/>
      <c r="U46" s="228"/>
      <c r="V46" s="228">
        <f>SUM(V47:V73)</f>
        <v>75.539999999999992</v>
      </c>
      <c r="W46" s="228"/>
      <c r="X46" s="228"/>
      <c r="AG46" t="s">
        <v>123</v>
      </c>
    </row>
    <row r="47" spans="1:60" outlineLevel="1" x14ac:dyDescent="0.2">
      <c r="A47" s="235">
        <v>11</v>
      </c>
      <c r="B47" s="236" t="s">
        <v>175</v>
      </c>
      <c r="C47" s="250" t="s">
        <v>176</v>
      </c>
      <c r="D47" s="237" t="s">
        <v>160</v>
      </c>
      <c r="E47" s="238">
        <v>10</v>
      </c>
      <c r="F47" s="239"/>
      <c r="G47" s="240">
        <f>ROUND(E47*F47,2)</f>
        <v>0</v>
      </c>
      <c r="H47" s="239"/>
      <c r="I47" s="240">
        <f>ROUND(E47*H47,2)</f>
        <v>0</v>
      </c>
      <c r="J47" s="239"/>
      <c r="K47" s="240">
        <f>ROUND(E47*J47,2)</f>
        <v>0</v>
      </c>
      <c r="L47" s="240">
        <v>21</v>
      </c>
      <c r="M47" s="240">
        <f>G47*(1+L47/100)</f>
        <v>0</v>
      </c>
      <c r="N47" s="240">
        <v>0.30152000000000001</v>
      </c>
      <c r="O47" s="240">
        <f>ROUND(E47*N47,2)</f>
        <v>3.02</v>
      </c>
      <c r="P47" s="240">
        <v>0</v>
      </c>
      <c r="Q47" s="240">
        <f>ROUND(E47*P47,2)</f>
        <v>0</v>
      </c>
      <c r="R47" s="240" t="s">
        <v>177</v>
      </c>
      <c r="S47" s="240" t="s">
        <v>128</v>
      </c>
      <c r="T47" s="241" t="s">
        <v>128</v>
      </c>
      <c r="U47" s="224">
        <v>1.111</v>
      </c>
      <c r="V47" s="224">
        <f>ROUND(E47*U47,2)</f>
        <v>11.11</v>
      </c>
      <c r="W47" s="224"/>
      <c r="X47" s="224" t="s">
        <v>129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148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51" t="s">
        <v>178</v>
      </c>
      <c r="D48" s="243"/>
      <c r="E48" s="243"/>
      <c r="F48" s="243"/>
      <c r="G48" s="243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4"/>
      <c r="Z48" s="214"/>
      <c r="AA48" s="214"/>
      <c r="AB48" s="214"/>
      <c r="AC48" s="214"/>
      <c r="AD48" s="214"/>
      <c r="AE48" s="214"/>
      <c r="AF48" s="214"/>
      <c r="AG48" s="214" t="s">
        <v>132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52" t="s">
        <v>179</v>
      </c>
      <c r="D49" s="226"/>
      <c r="E49" s="227">
        <v>10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4"/>
      <c r="Z49" s="214"/>
      <c r="AA49" s="214"/>
      <c r="AB49" s="214"/>
      <c r="AC49" s="214"/>
      <c r="AD49" s="214"/>
      <c r="AE49" s="214"/>
      <c r="AF49" s="214"/>
      <c r="AG49" s="214" t="s">
        <v>134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53"/>
      <c r="D50" s="245"/>
      <c r="E50" s="245"/>
      <c r="F50" s="245"/>
      <c r="G50" s="245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4"/>
      <c r="Z50" s="214"/>
      <c r="AA50" s="214"/>
      <c r="AB50" s="214"/>
      <c r="AC50" s="214"/>
      <c r="AD50" s="214"/>
      <c r="AE50" s="214"/>
      <c r="AF50" s="214"/>
      <c r="AG50" s="214" t="s">
        <v>135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5">
        <v>12</v>
      </c>
      <c r="B51" s="236" t="s">
        <v>180</v>
      </c>
      <c r="C51" s="250" t="s">
        <v>181</v>
      </c>
      <c r="D51" s="237" t="s">
        <v>160</v>
      </c>
      <c r="E51" s="238">
        <v>10</v>
      </c>
      <c r="F51" s="239"/>
      <c r="G51" s="240">
        <f>ROUND(E51*F51,2)</f>
        <v>0</v>
      </c>
      <c r="H51" s="239"/>
      <c r="I51" s="240">
        <f>ROUND(E51*H51,2)</f>
        <v>0</v>
      </c>
      <c r="J51" s="239"/>
      <c r="K51" s="240">
        <f>ROUND(E51*J51,2)</f>
        <v>0</v>
      </c>
      <c r="L51" s="240">
        <v>21</v>
      </c>
      <c r="M51" s="240">
        <f>G51*(1+L51/100)</f>
        <v>0</v>
      </c>
      <c r="N51" s="240">
        <v>0.40388000000000002</v>
      </c>
      <c r="O51" s="240">
        <f>ROUND(E51*N51,2)</f>
        <v>4.04</v>
      </c>
      <c r="P51" s="240">
        <v>0</v>
      </c>
      <c r="Q51" s="240">
        <f>ROUND(E51*P51,2)</f>
        <v>0</v>
      </c>
      <c r="R51" s="240" t="s">
        <v>177</v>
      </c>
      <c r="S51" s="240" t="s">
        <v>128</v>
      </c>
      <c r="T51" s="241" t="s">
        <v>128</v>
      </c>
      <c r="U51" s="224">
        <v>1.4510000000000001</v>
      </c>
      <c r="V51" s="224">
        <f>ROUND(E51*U51,2)</f>
        <v>14.51</v>
      </c>
      <c r="W51" s="224"/>
      <c r="X51" s="224" t="s">
        <v>129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148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51" t="s">
        <v>178</v>
      </c>
      <c r="D52" s="243"/>
      <c r="E52" s="243"/>
      <c r="F52" s="243"/>
      <c r="G52" s="243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4"/>
      <c r="Z52" s="214"/>
      <c r="AA52" s="214"/>
      <c r="AB52" s="214"/>
      <c r="AC52" s="214"/>
      <c r="AD52" s="214"/>
      <c r="AE52" s="214"/>
      <c r="AF52" s="214"/>
      <c r="AG52" s="214" t="s">
        <v>132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52" t="s">
        <v>179</v>
      </c>
      <c r="D53" s="226"/>
      <c r="E53" s="227">
        <v>10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4"/>
      <c r="Z53" s="214"/>
      <c r="AA53" s="214"/>
      <c r="AB53" s="214"/>
      <c r="AC53" s="214"/>
      <c r="AD53" s="214"/>
      <c r="AE53" s="214"/>
      <c r="AF53" s="214"/>
      <c r="AG53" s="214" t="s">
        <v>134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53"/>
      <c r="D54" s="245"/>
      <c r="E54" s="245"/>
      <c r="F54" s="245"/>
      <c r="G54" s="245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4"/>
      <c r="Z54" s="214"/>
      <c r="AA54" s="214"/>
      <c r="AB54" s="214"/>
      <c r="AC54" s="214"/>
      <c r="AD54" s="214"/>
      <c r="AE54" s="214"/>
      <c r="AF54" s="214"/>
      <c r="AG54" s="214" t="s">
        <v>135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22.5" outlineLevel="1" x14ac:dyDescent="0.2">
      <c r="A55" s="235">
        <v>13</v>
      </c>
      <c r="B55" s="236" t="s">
        <v>182</v>
      </c>
      <c r="C55" s="250" t="s">
        <v>183</v>
      </c>
      <c r="D55" s="237" t="s">
        <v>126</v>
      </c>
      <c r="E55" s="238">
        <v>3.2</v>
      </c>
      <c r="F55" s="239"/>
      <c r="G55" s="240">
        <f>ROUND(E55*F55,2)</f>
        <v>0</v>
      </c>
      <c r="H55" s="239"/>
      <c r="I55" s="240">
        <f>ROUND(E55*H55,2)</f>
        <v>0</v>
      </c>
      <c r="J55" s="239"/>
      <c r="K55" s="240">
        <f>ROUND(E55*J55,2)</f>
        <v>0</v>
      </c>
      <c r="L55" s="240">
        <v>21</v>
      </c>
      <c r="M55" s="240">
        <f>G55*(1+L55/100)</f>
        <v>0</v>
      </c>
      <c r="N55" s="240">
        <v>2.6810700000000001</v>
      </c>
      <c r="O55" s="240">
        <f>ROUND(E55*N55,2)</f>
        <v>8.58</v>
      </c>
      <c r="P55" s="240">
        <v>0</v>
      </c>
      <c r="Q55" s="240">
        <f>ROUND(E55*P55,2)</f>
        <v>0</v>
      </c>
      <c r="R55" s="240" t="s">
        <v>177</v>
      </c>
      <c r="S55" s="240" t="s">
        <v>128</v>
      </c>
      <c r="T55" s="241" t="s">
        <v>128</v>
      </c>
      <c r="U55" s="224">
        <v>5.9930000000000003</v>
      </c>
      <c r="V55" s="224">
        <f>ROUND(E55*U55,2)</f>
        <v>19.18</v>
      </c>
      <c r="W55" s="224"/>
      <c r="X55" s="224" t="s">
        <v>129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130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51" t="s">
        <v>184</v>
      </c>
      <c r="D56" s="243"/>
      <c r="E56" s="243"/>
      <c r="F56" s="243"/>
      <c r="G56" s="243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4"/>
      <c r="Z56" s="214"/>
      <c r="AA56" s="214"/>
      <c r="AB56" s="214"/>
      <c r="AC56" s="214"/>
      <c r="AD56" s="214"/>
      <c r="AE56" s="214"/>
      <c r="AF56" s="214"/>
      <c r="AG56" s="214" t="s">
        <v>132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52" t="s">
        <v>185</v>
      </c>
      <c r="D57" s="226"/>
      <c r="E57" s="227">
        <v>3.2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4"/>
      <c r="Z57" s="214"/>
      <c r="AA57" s="214"/>
      <c r="AB57" s="214"/>
      <c r="AC57" s="214"/>
      <c r="AD57" s="214"/>
      <c r="AE57" s="214"/>
      <c r="AF57" s="214"/>
      <c r="AG57" s="214" t="s">
        <v>134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53"/>
      <c r="D58" s="245"/>
      <c r="E58" s="245"/>
      <c r="F58" s="245"/>
      <c r="G58" s="245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4"/>
      <c r="Z58" s="214"/>
      <c r="AA58" s="214"/>
      <c r="AB58" s="214"/>
      <c r="AC58" s="214"/>
      <c r="AD58" s="214"/>
      <c r="AE58" s="214"/>
      <c r="AF58" s="214"/>
      <c r="AG58" s="214" t="s">
        <v>135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5">
        <v>14</v>
      </c>
      <c r="B59" s="236" t="s">
        <v>186</v>
      </c>
      <c r="C59" s="250" t="s">
        <v>187</v>
      </c>
      <c r="D59" s="237" t="s">
        <v>126</v>
      </c>
      <c r="E59" s="238">
        <v>3.2</v>
      </c>
      <c r="F59" s="239"/>
      <c r="G59" s="240">
        <f>ROUND(E59*F59,2)</f>
        <v>0</v>
      </c>
      <c r="H59" s="239"/>
      <c r="I59" s="240">
        <f>ROUND(E59*H59,2)</f>
        <v>0</v>
      </c>
      <c r="J59" s="239"/>
      <c r="K59" s="240">
        <f>ROUND(E59*J59,2)</f>
        <v>0</v>
      </c>
      <c r="L59" s="240">
        <v>21</v>
      </c>
      <c r="M59" s="240">
        <f>G59*(1+L59/100)</f>
        <v>0</v>
      </c>
      <c r="N59" s="240">
        <v>0</v>
      </c>
      <c r="O59" s="240">
        <f>ROUND(E59*N59,2)</f>
        <v>0</v>
      </c>
      <c r="P59" s="240">
        <v>0</v>
      </c>
      <c r="Q59" s="240">
        <f>ROUND(E59*P59,2)</f>
        <v>0</v>
      </c>
      <c r="R59" s="240" t="s">
        <v>188</v>
      </c>
      <c r="S59" s="240" t="s">
        <v>128</v>
      </c>
      <c r="T59" s="241" t="s">
        <v>128</v>
      </c>
      <c r="U59" s="224">
        <v>2.2970000000000002</v>
      </c>
      <c r="V59" s="224">
        <f>ROUND(E59*U59,2)</f>
        <v>7.35</v>
      </c>
      <c r="W59" s="224"/>
      <c r="X59" s="224" t="s">
        <v>129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148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1" t="s">
        <v>189</v>
      </c>
      <c r="D60" s="243"/>
      <c r="E60" s="243"/>
      <c r="F60" s="243"/>
      <c r="G60" s="243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14"/>
      <c r="Z60" s="214"/>
      <c r="AA60" s="214"/>
      <c r="AB60" s="214"/>
      <c r="AC60" s="214"/>
      <c r="AD60" s="214"/>
      <c r="AE60" s="214"/>
      <c r="AF60" s="214"/>
      <c r="AG60" s="214" t="s">
        <v>132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52" t="s">
        <v>185</v>
      </c>
      <c r="D61" s="226"/>
      <c r="E61" s="227">
        <v>3.2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4"/>
      <c r="Z61" s="214"/>
      <c r="AA61" s="214"/>
      <c r="AB61" s="214"/>
      <c r="AC61" s="214"/>
      <c r="AD61" s="214"/>
      <c r="AE61" s="214"/>
      <c r="AF61" s="214"/>
      <c r="AG61" s="214" t="s">
        <v>134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3"/>
      <c r="D62" s="245"/>
      <c r="E62" s="245"/>
      <c r="F62" s="245"/>
      <c r="G62" s="245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4"/>
      <c r="Z62" s="214"/>
      <c r="AA62" s="214"/>
      <c r="AB62" s="214"/>
      <c r="AC62" s="214"/>
      <c r="AD62" s="214"/>
      <c r="AE62" s="214"/>
      <c r="AF62" s="214"/>
      <c r="AG62" s="214" t="s">
        <v>135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5">
        <v>15</v>
      </c>
      <c r="B63" s="236" t="s">
        <v>190</v>
      </c>
      <c r="C63" s="250" t="s">
        <v>191</v>
      </c>
      <c r="D63" s="237" t="s">
        <v>126</v>
      </c>
      <c r="E63" s="238">
        <v>3.5625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40">
        <v>0</v>
      </c>
      <c r="O63" s="240">
        <f>ROUND(E63*N63,2)</f>
        <v>0</v>
      </c>
      <c r="P63" s="240">
        <v>0</v>
      </c>
      <c r="Q63" s="240">
        <f>ROUND(E63*P63,2)</f>
        <v>0</v>
      </c>
      <c r="R63" s="240" t="s">
        <v>188</v>
      </c>
      <c r="S63" s="240" t="s">
        <v>128</v>
      </c>
      <c r="T63" s="241" t="s">
        <v>128</v>
      </c>
      <c r="U63" s="224">
        <v>4.5949999999999998</v>
      </c>
      <c r="V63" s="224">
        <f>ROUND(E63*U63,2)</f>
        <v>16.37</v>
      </c>
      <c r="W63" s="224"/>
      <c r="X63" s="224" t="s">
        <v>129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148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51" t="s">
        <v>189</v>
      </c>
      <c r="D64" s="243"/>
      <c r="E64" s="243"/>
      <c r="F64" s="243"/>
      <c r="G64" s="243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4"/>
      <c r="Z64" s="214"/>
      <c r="AA64" s="214"/>
      <c r="AB64" s="214"/>
      <c r="AC64" s="214"/>
      <c r="AD64" s="214"/>
      <c r="AE64" s="214"/>
      <c r="AF64" s="214"/>
      <c r="AG64" s="214" t="s">
        <v>132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52" t="s">
        <v>133</v>
      </c>
      <c r="D65" s="226"/>
      <c r="E65" s="227">
        <v>3.5625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4"/>
      <c r="Z65" s="214"/>
      <c r="AA65" s="214"/>
      <c r="AB65" s="214"/>
      <c r="AC65" s="214"/>
      <c r="AD65" s="214"/>
      <c r="AE65" s="214"/>
      <c r="AF65" s="214"/>
      <c r="AG65" s="214" t="s">
        <v>134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53"/>
      <c r="D66" s="245"/>
      <c r="E66" s="245"/>
      <c r="F66" s="245"/>
      <c r="G66" s="245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4"/>
      <c r="Z66" s="214"/>
      <c r="AA66" s="214"/>
      <c r="AB66" s="214"/>
      <c r="AC66" s="214"/>
      <c r="AD66" s="214"/>
      <c r="AE66" s="214"/>
      <c r="AF66" s="214"/>
      <c r="AG66" s="214" t="s">
        <v>135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5">
        <v>16</v>
      </c>
      <c r="B67" s="236" t="s">
        <v>192</v>
      </c>
      <c r="C67" s="250" t="s">
        <v>193</v>
      </c>
      <c r="D67" s="237" t="s">
        <v>194</v>
      </c>
      <c r="E67" s="238">
        <v>0.42352000000000001</v>
      </c>
      <c r="F67" s="239"/>
      <c r="G67" s="240">
        <f>ROUND(E67*F67,2)</f>
        <v>0</v>
      </c>
      <c r="H67" s="239"/>
      <c r="I67" s="240">
        <f>ROUND(E67*H67,2)</f>
        <v>0</v>
      </c>
      <c r="J67" s="239"/>
      <c r="K67" s="240">
        <f>ROUND(E67*J67,2)</f>
        <v>0</v>
      </c>
      <c r="L67" s="240">
        <v>21</v>
      </c>
      <c r="M67" s="240">
        <f>G67*(1+L67/100)</f>
        <v>0</v>
      </c>
      <c r="N67" s="240">
        <v>1.0970899999999999</v>
      </c>
      <c r="O67" s="240">
        <f>ROUND(E67*N67,2)</f>
        <v>0.46</v>
      </c>
      <c r="P67" s="240">
        <v>0</v>
      </c>
      <c r="Q67" s="240">
        <f>ROUND(E67*P67,2)</f>
        <v>0</v>
      </c>
      <c r="R67" s="240" t="s">
        <v>188</v>
      </c>
      <c r="S67" s="240" t="s">
        <v>128</v>
      </c>
      <c r="T67" s="241" t="s">
        <v>128</v>
      </c>
      <c r="U67" s="224">
        <v>16.582999999999998</v>
      </c>
      <c r="V67" s="224">
        <f>ROUND(E67*U67,2)</f>
        <v>7.02</v>
      </c>
      <c r="W67" s="224"/>
      <c r="X67" s="224" t="s">
        <v>129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130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51" t="s">
        <v>195</v>
      </c>
      <c r="D68" s="243"/>
      <c r="E68" s="243"/>
      <c r="F68" s="243"/>
      <c r="G68" s="243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4"/>
      <c r="Z68" s="214"/>
      <c r="AA68" s="214"/>
      <c r="AB68" s="214"/>
      <c r="AC68" s="214"/>
      <c r="AD68" s="214"/>
      <c r="AE68" s="214"/>
      <c r="AF68" s="214"/>
      <c r="AG68" s="214" t="s">
        <v>132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52" t="s">
        <v>196</v>
      </c>
      <c r="D69" s="226"/>
      <c r="E69" s="227">
        <v>0.42352000000000001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4"/>
      <c r="Z69" s="214"/>
      <c r="AA69" s="214"/>
      <c r="AB69" s="214"/>
      <c r="AC69" s="214"/>
      <c r="AD69" s="214"/>
      <c r="AE69" s="214"/>
      <c r="AF69" s="214"/>
      <c r="AG69" s="214" t="s">
        <v>134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3"/>
      <c r="D70" s="245"/>
      <c r="E70" s="245"/>
      <c r="F70" s="245"/>
      <c r="G70" s="245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4"/>
      <c r="Z70" s="214"/>
      <c r="AA70" s="214"/>
      <c r="AB70" s="214"/>
      <c r="AC70" s="214"/>
      <c r="AD70" s="214"/>
      <c r="AE70" s="214"/>
      <c r="AF70" s="214"/>
      <c r="AG70" s="214" t="s">
        <v>135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5">
        <v>17</v>
      </c>
      <c r="B71" s="236" t="s">
        <v>197</v>
      </c>
      <c r="C71" s="250" t="s">
        <v>198</v>
      </c>
      <c r="D71" s="237" t="s">
        <v>126</v>
      </c>
      <c r="E71" s="238">
        <v>3.5625</v>
      </c>
      <c r="F71" s="239"/>
      <c r="G71" s="240">
        <f>ROUND(E71*F71,2)</f>
        <v>0</v>
      </c>
      <c r="H71" s="239"/>
      <c r="I71" s="240">
        <f>ROUND(E71*H71,2)</f>
        <v>0</v>
      </c>
      <c r="J71" s="239"/>
      <c r="K71" s="240">
        <f>ROUND(E71*J71,2)</f>
        <v>0</v>
      </c>
      <c r="L71" s="240">
        <v>21</v>
      </c>
      <c r="M71" s="240">
        <f>G71*(1+L71/100)</f>
        <v>0</v>
      </c>
      <c r="N71" s="240">
        <v>0</v>
      </c>
      <c r="O71" s="240">
        <f>ROUND(E71*N71,2)</f>
        <v>0</v>
      </c>
      <c r="P71" s="240">
        <v>0</v>
      </c>
      <c r="Q71" s="240">
        <f>ROUND(E71*P71,2)</f>
        <v>0</v>
      </c>
      <c r="R71" s="240"/>
      <c r="S71" s="240" t="s">
        <v>199</v>
      </c>
      <c r="T71" s="241" t="s">
        <v>200</v>
      </c>
      <c r="U71" s="224">
        <v>0</v>
      </c>
      <c r="V71" s="224">
        <f>ROUND(E71*U71,2)</f>
        <v>0</v>
      </c>
      <c r="W71" s="224"/>
      <c r="X71" s="224" t="s">
        <v>129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148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52" t="s">
        <v>133</v>
      </c>
      <c r="D72" s="226"/>
      <c r="E72" s="227">
        <v>3.5625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4"/>
      <c r="Z72" s="214"/>
      <c r="AA72" s="214"/>
      <c r="AB72" s="214"/>
      <c r="AC72" s="214"/>
      <c r="AD72" s="214"/>
      <c r="AE72" s="214"/>
      <c r="AF72" s="214"/>
      <c r="AG72" s="214" t="s">
        <v>134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53"/>
      <c r="D73" s="245"/>
      <c r="E73" s="245"/>
      <c r="F73" s="245"/>
      <c r="G73" s="245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4"/>
      <c r="Z73" s="214"/>
      <c r="AA73" s="214"/>
      <c r="AB73" s="214"/>
      <c r="AC73" s="214"/>
      <c r="AD73" s="214"/>
      <c r="AE73" s="214"/>
      <c r="AF73" s="214"/>
      <c r="AG73" s="214" t="s">
        <v>135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x14ac:dyDescent="0.2">
      <c r="A74" s="229" t="s">
        <v>122</v>
      </c>
      <c r="B74" s="230" t="s">
        <v>69</v>
      </c>
      <c r="C74" s="249" t="s">
        <v>70</v>
      </c>
      <c r="D74" s="231"/>
      <c r="E74" s="232"/>
      <c r="F74" s="233"/>
      <c r="G74" s="233">
        <f>SUMIF(AG75:AG77,"&lt;&gt;NOR",G75:G77)</f>
        <v>0</v>
      </c>
      <c r="H74" s="233"/>
      <c r="I74" s="233">
        <f>SUM(I75:I77)</f>
        <v>0</v>
      </c>
      <c r="J74" s="233"/>
      <c r="K74" s="233">
        <f>SUM(K75:K77)</f>
        <v>0</v>
      </c>
      <c r="L74" s="233"/>
      <c r="M74" s="233">
        <f>SUM(M75:M77)</f>
        <v>0</v>
      </c>
      <c r="N74" s="233"/>
      <c r="O74" s="233">
        <f>SUM(O75:O77)</f>
        <v>0</v>
      </c>
      <c r="P74" s="233"/>
      <c r="Q74" s="233">
        <f>SUM(Q75:Q77)</f>
        <v>0</v>
      </c>
      <c r="R74" s="233"/>
      <c r="S74" s="233"/>
      <c r="T74" s="234"/>
      <c r="U74" s="228"/>
      <c r="V74" s="228">
        <f>SUM(V75:V77)</f>
        <v>2.7</v>
      </c>
      <c r="W74" s="228"/>
      <c r="X74" s="228"/>
      <c r="AG74" t="s">
        <v>123</v>
      </c>
    </row>
    <row r="75" spans="1:60" outlineLevel="1" x14ac:dyDescent="0.2">
      <c r="A75" s="235">
        <v>18</v>
      </c>
      <c r="B75" s="236" t="s">
        <v>201</v>
      </c>
      <c r="C75" s="250" t="s">
        <v>202</v>
      </c>
      <c r="D75" s="237" t="s">
        <v>160</v>
      </c>
      <c r="E75" s="238">
        <v>5</v>
      </c>
      <c r="F75" s="239"/>
      <c r="G75" s="240">
        <f>ROUND(E75*F75,2)</f>
        <v>0</v>
      </c>
      <c r="H75" s="239"/>
      <c r="I75" s="240">
        <f>ROUND(E75*H75,2)</f>
        <v>0</v>
      </c>
      <c r="J75" s="239"/>
      <c r="K75" s="240">
        <f>ROUND(E75*J75,2)</f>
        <v>0</v>
      </c>
      <c r="L75" s="240">
        <v>21</v>
      </c>
      <c r="M75" s="240">
        <f>G75*(1+L75/100)</f>
        <v>0</v>
      </c>
      <c r="N75" s="240">
        <v>0</v>
      </c>
      <c r="O75" s="240">
        <f>ROUND(E75*N75,2)</f>
        <v>0</v>
      </c>
      <c r="P75" s="240">
        <v>0</v>
      </c>
      <c r="Q75" s="240">
        <f>ROUND(E75*P75,2)</f>
        <v>0</v>
      </c>
      <c r="R75" s="240"/>
      <c r="S75" s="240" t="s">
        <v>128</v>
      </c>
      <c r="T75" s="241" t="s">
        <v>128</v>
      </c>
      <c r="U75" s="224">
        <v>0.53900000000000003</v>
      </c>
      <c r="V75" s="224">
        <f>ROUND(E75*U75,2)</f>
        <v>2.7</v>
      </c>
      <c r="W75" s="224"/>
      <c r="X75" s="224" t="s">
        <v>129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130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52" t="s">
        <v>203</v>
      </c>
      <c r="D76" s="226"/>
      <c r="E76" s="227">
        <v>5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4"/>
      <c r="Z76" s="214"/>
      <c r="AA76" s="214"/>
      <c r="AB76" s="214"/>
      <c r="AC76" s="214"/>
      <c r="AD76" s="214"/>
      <c r="AE76" s="214"/>
      <c r="AF76" s="214"/>
      <c r="AG76" s="214" t="s">
        <v>134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53"/>
      <c r="D77" s="245"/>
      <c r="E77" s="245"/>
      <c r="F77" s="245"/>
      <c r="G77" s="245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4"/>
      <c r="Z77" s="214"/>
      <c r="AA77" s="214"/>
      <c r="AB77" s="214"/>
      <c r="AC77" s="214"/>
      <c r="AD77" s="214"/>
      <c r="AE77" s="214"/>
      <c r="AF77" s="214"/>
      <c r="AG77" s="214" t="s">
        <v>135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x14ac:dyDescent="0.2">
      <c r="A78" s="229" t="s">
        <v>122</v>
      </c>
      <c r="B78" s="230" t="s">
        <v>71</v>
      </c>
      <c r="C78" s="249" t="s">
        <v>72</v>
      </c>
      <c r="D78" s="231"/>
      <c r="E78" s="232"/>
      <c r="F78" s="233"/>
      <c r="G78" s="233">
        <f>SUMIF(AG79:AG90,"&lt;&gt;NOR",G79:G90)</f>
        <v>0</v>
      </c>
      <c r="H78" s="233"/>
      <c r="I78" s="233">
        <f>SUM(I79:I90)</f>
        <v>0</v>
      </c>
      <c r="J78" s="233"/>
      <c r="K78" s="233">
        <f>SUM(K79:K90)</f>
        <v>0</v>
      </c>
      <c r="L78" s="233"/>
      <c r="M78" s="233">
        <f>SUM(M79:M90)</f>
        <v>0</v>
      </c>
      <c r="N78" s="233"/>
      <c r="O78" s="233">
        <f>SUM(O79:O90)</f>
        <v>2.54</v>
      </c>
      <c r="P78" s="233"/>
      <c r="Q78" s="233">
        <f>SUM(Q79:Q90)</f>
        <v>0</v>
      </c>
      <c r="R78" s="233"/>
      <c r="S78" s="233"/>
      <c r="T78" s="234"/>
      <c r="U78" s="228"/>
      <c r="V78" s="228">
        <f>SUM(V79:V90)</f>
        <v>216.7</v>
      </c>
      <c r="W78" s="228"/>
      <c r="X78" s="228"/>
      <c r="AG78" t="s">
        <v>123</v>
      </c>
    </row>
    <row r="79" spans="1:60" outlineLevel="1" x14ac:dyDescent="0.2">
      <c r="A79" s="235">
        <v>19</v>
      </c>
      <c r="B79" s="236" t="s">
        <v>204</v>
      </c>
      <c r="C79" s="250" t="s">
        <v>205</v>
      </c>
      <c r="D79" s="237" t="s">
        <v>138</v>
      </c>
      <c r="E79" s="238">
        <v>60</v>
      </c>
      <c r="F79" s="239"/>
      <c r="G79" s="240">
        <f>ROUND(E79*F79,2)</f>
        <v>0</v>
      </c>
      <c r="H79" s="239"/>
      <c r="I79" s="240">
        <f>ROUND(E79*H79,2)</f>
        <v>0</v>
      </c>
      <c r="J79" s="239"/>
      <c r="K79" s="240">
        <f>ROUND(E79*J79,2)</f>
        <v>0</v>
      </c>
      <c r="L79" s="240">
        <v>21</v>
      </c>
      <c r="M79" s="240">
        <f>G79*(1+L79/100)</f>
        <v>0</v>
      </c>
      <c r="N79" s="240">
        <v>0</v>
      </c>
      <c r="O79" s="240">
        <f>ROUND(E79*N79,2)</f>
        <v>0</v>
      </c>
      <c r="P79" s="240">
        <v>0</v>
      </c>
      <c r="Q79" s="240">
        <f>ROUND(E79*P79,2)</f>
        <v>0</v>
      </c>
      <c r="R79" s="240" t="s">
        <v>206</v>
      </c>
      <c r="S79" s="240" t="s">
        <v>128</v>
      </c>
      <c r="T79" s="241" t="s">
        <v>128</v>
      </c>
      <c r="U79" s="224">
        <v>0.38</v>
      </c>
      <c r="V79" s="224">
        <f>ROUND(E79*U79,2)</f>
        <v>22.8</v>
      </c>
      <c r="W79" s="224"/>
      <c r="X79" s="224" t="s">
        <v>129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148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51" t="s">
        <v>207</v>
      </c>
      <c r="D80" s="243"/>
      <c r="E80" s="243"/>
      <c r="F80" s="243"/>
      <c r="G80" s="243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4"/>
      <c r="Z80" s="214"/>
      <c r="AA80" s="214"/>
      <c r="AB80" s="214"/>
      <c r="AC80" s="214"/>
      <c r="AD80" s="214"/>
      <c r="AE80" s="214"/>
      <c r="AF80" s="214"/>
      <c r="AG80" s="214" t="s">
        <v>132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52" t="s">
        <v>149</v>
      </c>
      <c r="D81" s="226"/>
      <c r="E81" s="227">
        <v>60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4"/>
      <c r="Z81" s="214"/>
      <c r="AA81" s="214"/>
      <c r="AB81" s="214"/>
      <c r="AC81" s="214"/>
      <c r="AD81" s="214"/>
      <c r="AE81" s="214"/>
      <c r="AF81" s="214"/>
      <c r="AG81" s="214" t="s">
        <v>134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53"/>
      <c r="D82" s="245"/>
      <c r="E82" s="245"/>
      <c r="F82" s="245"/>
      <c r="G82" s="245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4"/>
      <c r="Z82" s="214"/>
      <c r="AA82" s="214"/>
      <c r="AB82" s="214"/>
      <c r="AC82" s="214"/>
      <c r="AD82" s="214"/>
      <c r="AE82" s="214"/>
      <c r="AF82" s="214"/>
      <c r="AG82" s="214" t="s">
        <v>135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35">
        <v>20</v>
      </c>
      <c r="B83" s="236" t="s">
        <v>208</v>
      </c>
      <c r="C83" s="250" t="s">
        <v>209</v>
      </c>
      <c r="D83" s="237" t="s">
        <v>138</v>
      </c>
      <c r="E83" s="238">
        <v>6.4</v>
      </c>
      <c r="F83" s="239"/>
      <c r="G83" s="240">
        <f>ROUND(E83*F83,2)</f>
        <v>0</v>
      </c>
      <c r="H83" s="239"/>
      <c r="I83" s="240">
        <f>ROUND(E83*H83,2)</f>
        <v>0</v>
      </c>
      <c r="J83" s="239"/>
      <c r="K83" s="240">
        <f>ROUND(E83*J83,2)</f>
        <v>0</v>
      </c>
      <c r="L83" s="240">
        <v>21</v>
      </c>
      <c r="M83" s="240">
        <f>G83*(1+L83/100)</f>
        <v>0</v>
      </c>
      <c r="N83" s="240">
        <v>2.214E-2</v>
      </c>
      <c r="O83" s="240">
        <f>ROUND(E83*N83,2)</f>
        <v>0.14000000000000001</v>
      </c>
      <c r="P83" s="240">
        <v>0</v>
      </c>
      <c r="Q83" s="240">
        <f>ROUND(E83*P83,2)</f>
        <v>0</v>
      </c>
      <c r="R83" s="240" t="s">
        <v>188</v>
      </c>
      <c r="S83" s="240" t="s">
        <v>128</v>
      </c>
      <c r="T83" s="241" t="s">
        <v>128</v>
      </c>
      <c r="U83" s="224">
        <v>1.248</v>
      </c>
      <c r="V83" s="224">
        <f>ROUND(E83*U83,2)</f>
        <v>7.99</v>
      </c>
      <c r="W83" s="224"/>
      <c r="X83" s="224" t="s">
        <v>129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148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52" t="s">
        <v>210</v>
      </c>
      <c r="D84" s="226"/>
      <c r="E84" s="227">
        <v>6.4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4"/>
      <c r="Z84" s="214"/>
      <c r="AA84" s="214"/>
      <c r="AB84" s="214"/>
      <c r="AC84" s="214"/>
      <c r="AD84" s="214"/>
      <c r="AE84" s="214"/>
      <c r="AF84" s="214"/>
      <c r="AG84" s="214" t="s">
        <v>134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53"/>
      <c r="D85" s="245"/>
      <c r="E85" s="245"/>
      <c r="F85" s="245"/>
      <c r="G85" s="245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4"/>
      <c r="Z85" s="214"/>
      <c r="AA85" s="214"/>
      <c r="AB85" s="214"/>
      <c r="AC85" s="214"/>
      <c r="AD85" s="214"/>
      <c r="AE85" s="214"/>
      <c r="AF85" s="214"/>
      <c r="AG85" s="214" t="s">
        <v>135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35">
        <v>21</v>
      </c>
      <c r="B86" s="236" t="s">
        <v>211</v>
      </c>
      <c r="C86" s="250" t="s">
        <v>212</v>
      </c>
      <c r="D86" s="237" t="s">
        <v>138</v>
      </c>
      <c r="E86" s="238">
        <v>68.599999999999994</v>
      </c>
      <c r="F86" s="239"/>
      <c r="G86" s="240">
        <f>ROUND(E86*F86,2)</f>
        <v>0</v>
      </c>
      <c r="H86" s="239"/>
      <c r="I86" s="240">
        <f>ROUND(E86*H86,2)</f>
        <v>0</v>
      </c>
      <c r="J86" s="239"/>
      <c r="K86" s="240">
        <f>ROUND(E86*J86,2)</f>
        <v>0</v>
      </c>
      <c r="L86" s="240">
        <v>21</v>
      </c>
      <c r="M86" s="240">
        <f>G86*(1+L86/100)</f>
        <v>0</v>
      </c>
      <c r="N86" s="240">
        <v>3.5040000000000002E-2</v>
      </c>
      <c r="O86" s="240">
        <f>ROUND(E86*N86,2)</f>
        <v>2.4</v>
      </c>
      <c r="P86" s="240">
        <v>0</v>
      </c>
      <c r="Q86" s="240">
        <f>ROUND(E86*P86,2)</f>
        <v>0</v>
      </c>
      <c r="R86" s="240" t="s">
        <v>206</v>
      </c>
      <c r="S86" s="240" t="s">
        <v>128</v>
      </c>
      <c r="T86" s="241" t="s">
        <v>128</v>
      </c>
      <c r="U86" s="224">
        <v>2.71</v>
      </c>
      <c r="V86" s="224">
        <f>ROUND(E86*U86,2)</f>
        <v>185.91</v>
      </c>
      <c r="W86" s="224"/>
      <c r="X86" s="224" t="s">
        <v>129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148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21"/>
      <c r="B87" s="222"/>
      <c r="C87" s="251" t="s">
        <v>213</v>
      </c>
      <c r="D87" s="243"/>
      <c r="E87" s="243"/>
      <c r="F87" s="243"/>
      <c r="G87" s="243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4"/>
      <c r="Z87" s="214"/>
      <c r="AA87" s="214"/>
      <c r="AB87" s="214"/>
      <c r="AC87" s="214"/>
      <c r="AD87" s="214"/>
      <c r="AE87" s="214"/>
      <c r="AF87" s="214"/>
      <c r="AG87" s="214" t="s">
        <v>132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42" t="str">
        <f>C87</f>
        <v>zatření spár jakoukoliv maltou cementovou, s vyškrabáním spár, s vypláchnutím spár vodou a očištěním povrchu zdiva po vyspárování, s odklizením materiálu do 20 m</v>
      </c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52" t="s">
        <v>214</v>
      </c>
      <c r="D88" s="226"/>
      <c r="E88" s="227">
        <v>75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4"/>
      <c r="Z88" s="214"/>
      <c r="AA88" s="214"/>
      <c r="AB88" s="214"/>
      <c r="AC88" s="214"/>
      <c r="AD88" s="214"/>
      <c r="AE88" s="214"/>
      <c r="AF88" s="214"/>
      <c r="AG88" s="214" t="s">
        <v>134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52" t="s">
        <v>215</v>
      </c>
      <c r="D89" s="226"/>
      <c r="E89" s="227">
        <v>-6.4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4"/>
      <c r="Z89" s="214"/>
      <c r="AA89" s="214"/>
      <c r="AB89" s="214"/>
      <c r="AC89" s="214"/>
      <c r="AD89" s="214"/>
      <c r="AE89" s="214"/>
      <c r="AF89" s="214"/>
      <c r="AG89" s="214" t="s">
        <v>134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53"/>
      <c r="D90" s="245"/>
      <c r="E90" s="245"/>
      <c r="F90" s="245"/>
      <c r="G90" s="245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4"/>
      <c r="Z90" s="214"/>
      <c r="AA90" s="214"/>
      <c r="AB90" s="214"/>
      <c r="AC90" s="214"/>
      <c r="AD90" s="214"/>
      <c r="AE90" s="214"/>
      <c r="AF90" s="214"/>
      <c r="AG90" s="214" t="s">
        <v>135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x14ac:dyDescent="0.2">
      <c r="A91" s="229" t="s">
        <v>122</v>
      </c>
      <c r="B91" s="230" t="s">
        <v>73</v>
      </c>
      <c r="C91" s="249" t="s">
        <v>74</v>
      </c>
      <c r="D91" s="231"/>
      <c r="E91" s="232"/>
      <c r="F91" s="233"/>
      <c r="G91" s="233">
        <f>SUMIF(AG92:AG95,"&lt;&gt;NOR",G92:G95)</f>
        <v>0</v>
      </c>
      <c r="H91" s="233"/>
      <c r="I91" s="233">
        <f>SUM(I92:I95)</f>
        <v>0</v>
      </c>
      <c r="J91" s="233"/>
      <c r="K91" s="233">
        <f>SUM(K92:K95)</f>
        <v>0</v>
      </c>
      <c r="L91" s="233"/>
      <c r="M91" s="233">
        <f>SUM(M92:M95)</f>
        <v>0</v>
      </c>
      <c r="N91" s="233"/>
      <c r="O91" s="233">
        <f>SUM(O92:O95)</f>
        <v>0.14000000000000001</v>
      </c>
      <c r="P91" s="233"/>
      <c r="Q91" s="233">
        <f>SUM(Q92:Q95)</f>
        <v>0</v>
      </c>
      <c r="R91" s="233"/>
      <c r="S91" s="233"/>
      <c r="T91" s="234"/>
      <c r="U91" s="228"/>
      <c r="V91" s="228">
        <f>SUM(V92:V95)</f>
        <v>0.69</v>
      </c>
      <c r="W91" s="228"/>
      <c r="X91" s="228"/>
      <c r="AG91" t="s">
        <v>123</v>
      </c>
    </row>
    <row r="92" spans="1:60" ht="22.5" outlineLevel="1" x14ac:dyDescent="0.2">
      <c r="A92" s="235">
        <v>22</v>
      </c>
      <c r="B92" s="236" t="s">
        <v>216</v>
      </c>
      <c r="C92" s="250" t="s">
        <v>217</v>
      </c>
      <c r="D92" s="237" t="s">
        <v>138</v>
      </c>
      <c r="E92" s="238">
        <v>1.8374999999999999</v>
      </c>
      <c r="F92" s="239"/>
      <c r="G92" s="240">
        <f>ROUND(E92*F92,2)</f>
        <v>0</v>
      </c>
      <c r="H92" s="239"/>
      <c r="I92" s="240">
        <f>ROUND(E92*H92,2)</f>
        <v>0</v>
      </c>
      <c r="J92" s="239"/>
      <c r="K92" s="240">
        <f>ROUND(E92*J92,2)</f>
        <v>0</v>
      </c>
      <c r="L92" s="240">
        <v>21</v>
      </c>
      <c r="M92" s="240">
        <f>G92*(1+L92/100)</f>
        <v>0</v>
      </c>
      <c r="N92" s="240">
        <v>7.4260000000000007E-2</v>
      </c>
      <c r="O92" s="240">
        <f>ROUND(E92*N92,2)</f>
        <v>0.14000000000000001</v>
      </c>
      <c r="P92" s="240">
        <v>0</v>
      </c>
      <c r="Q92" s="240">
        <f>ROUND(E92*P92,2)</f>
        <v>0</v>
      </c>
      <c r="R92" s="240" t="s">
        <v>188</v>
      </c>
      <c r="S92" s="240" t="s">
        <v>128</v>
      </c>
      <c r="T92" s="241" t="s">
        <v>128</v>
      </c>
      <c r="U92" s="224">
        <v>0.373</v>
      </c>
      <c r="V92" s="224">
        <f>ROUND(E92*U92,2)</f>
        <v>0.69</v>
      </c>
      <c r="W92" s="224"/>
      <c r="X92" s="224" t="s">
        <v>129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130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21"/>
      <c r="B93" s="222"/>
      <c r="C93" s="251" t="s">
        <v>218</v>
      </c>
      <c r="D93" s="243"/>
      <c r="E93" s="243"/>
      <c r="F93" s="243"/>
      <c r="G93" s="243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4"/>
      <c r="Z93" s="214"/>
      <c r="AA93" s="214"/>
      <c r="AB93" s="214"/>
      <c r="AC93" s="214"/>
      <c r="AD93" s="214"/>
      <c r="AE93" s="214"/>
      <c r="AF93" s="214"/>
      <c r="AG93" s="214" t="s">
        <v>132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42" t="str">
        <f>C93</f>
        <v>na zdivu jako podklad např. pod izolaci, na parapetech z prefabrikovaných dílců, pod oplechování apod., vodorovný nebo ve spádu do 15°, hlazený dřevěným hladítkem,</v>
      </c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52" t="s">
        <v>219</v>
      </c>
      <c r="D94" s="226"/>
      <c r="E94" s="227">
        <v>1.8374999999999999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14"/>
      <c r="Z94" s="214"/>
      <c r="AA94" s="214"/>
      <c r="AB94" s="214"/>
      <c r="AC94" s="214"/>
      <c r="AD94" s="214"/>
      <c r="AE94" s="214"/>
      <c r="AF94" s="214"/>
      <c r="AG94" s="214" t="s">
        <v>134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53"/>
      <c r="D95" s="245"/>
      <c r="E95" s="245"/>
      <c r="F95" s="245"/>
      <c r="G95" s="245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4"/>
      <c r="Z95" s="214"/>
      <c r="AA95" s="214"/>
      <c r="AB95" s="214"/>
      <c r="AC95" s="214"/>
      <c r="AD95" s="214"/>
      <c r="AE95" s="214"/>
      <c r="AF95" s="214"/>
      <c r="AG95" s="214" t="s">
        <v>135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x14ac:dyDescent="0.2">
      <c r="A96" s="229" t="s">
        <v>122</v>
      </c>
      <c r="B96" s="230" t="s">
        <v>75</v>
      </c>
      <c r="C96" s="249" t="s">
        <v>76</v>
      </c>
      <c r="D96" s="231"/>
      <c r="E96" s="232"/>
      <c r="F96" s="233"/>
      <c r="G96" s="233">
        <f>SUMIF(AG97:AG102,"&lt;&gt;NOR",G97:G102)</f>
        <v>0</v>
      </c>
      <c r="H96" s="233"/>
      <c r="I96" s="233">
        <f>SUM(I97:I102)</f>
        <v>0</v>
      </c>
      <c r="J96" s="233"/>
      <c r="K96" s="233">
        <f>SUM(K97:K102)</f>
        <v>0</v>
      </c>
      <c r="L96" s="233"/>
      <c r="M96" s="233">
        <f>SUM(M97:M102)</f>
        <v>0</v>
      </c>
      <c r="N96" s="233"/>
      <c r="O96" s="233">
        <f>SUM(O97:O102)</f>
        <v>44.59</v>
      </c>
      <c r="P96" s="233"/>
      <c r="Q96" s="233">
        <f>SUM(Q97:Q102)</f>
        <v>0</v>
      </c>
      <c r="R96" s="233"/>
      <c r="S96" s="233"/>
      <c r="T96" s="234"/>
      <c r="U96" s="228"/>
      <c r="V96" s="228">
        <f>SUM(V97:V102)</f>
        <v>66.2</v>
      </c>
      <c r="W96" s="228"/>
      <c r="X96" s="228"/>
      <c r="AG96" t="s">
        <v>123</v>
      </c>
    </row>
    <row r="97" spans="1:60" outlineLevel="1" x14ac:dyDescent="0.2">
      <c r="A97" s="235">
        <v>23</v>
      </c>
      <c r="B97" s="236" t="s">
        <v>220</v>
      </c>
      <c r="C97" s="250" t="s">
        <v>221</v>
      </c>
      <c r="D97" s="237" t="s">
        <v>126</v>
      </c>
      <c r="E97" s="238">
        <v>24.7</v>
      </c>
      <c r="F97" s="239"/>
      <c r="G97" s="240">
        <f>ROUND(E97*F97,2)</f>
        <v>0</v>
      </c>
      <c r="H97" s="239"/>
      <c r="I97" s="240">
        <f>ROUND(E97*H97,2)</f>
        <v>0</v>
      </c>
      <c r="J97" s="239"/>
      <c r="K97" s="240">
        <f>ROUND(E97*J97,2)</f>
        <v>0</v>
      </c>
      <c r="L97" s="240">
        <v>21</v>
      </c>
      <c r="M97" s="240">
        <f>G97*(1+L97/100)</f>
        <v>0</v>
      </c>
      <c r="N97" s="240">
        <v>1.8050999999999999</v>
      </c>
      <c r="O97" s="240">
        <f>ROUND(E97*N97,2)</f>
        <v>44.59</v>
      </c>
      <c r="P97" s="240">
        <v>0</v>
      </c>
      <c r="Q97" s="240">
        <f>ROUND(E97*P97,2)</f>
        <v>0</v>
      </c>
      <c r="R97" s="240" t="s">
        <v>222</v>
      </c>
      <c r="S97" s="240" t="s">
        <v>128</v>
      </c>
      <c r="T97" s="241" t="s">
        <v>128</v>
      </c>
      <c r="U97" s="224">
        <v>2.68</v>
      </c>
      <c r="V97" s="224">
        <f>ROUND(E97*U97,2)</f>
        <v>66.2</v>
      </c>
      <c r="W97" s="224"/>
      <c r="X97" s="224" t="s">
        <v>129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130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52" t="s">
        <v>223</v>
      </c>
      <c r="D98" s="226"/>
      <c r="E98" s="227">
        <v>24.7</v>
      </c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14"/>
      <c r="Z98" s="214"/>
      <c r="AA98" s="214"/>
      <c r="AB98" s="214"/>
      <c r="AC98" s="214"/>
      <c r="AD98" s="214"/>
      <c r="AE98" s="214"/>
      <c r="AF98" s="214"/>
      <c r="AG98" s="214" t="s">
        <v>134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53"/>
      <c r="D99" s="245"/>
      <c r="E99" s="245"/>
      <c r="F99" s="245"/>
      <c r="G99" s="245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4"/>
      <c r="Z99" s="214"/>
      <c r="AA99" s="214"/>
      <c r="AB99" s="214"/>
      <c r="AC99" s="214"/>
      <c r="AD99" s="214"/>
      <c r="AE99" s="214"/>
      <c r="AF99" s="214"/>
      <c r="AG99" s="214" t="s">
        <v>135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5">
        <v>24</v>
      </c>
      <c r="B100" s="236" t="s">
        <v>224</v>
      </c>
      <c r="C100" s="250" t="s">
        <v>225</v>
      </c>
      <c r="D100" s="237" t="s">
        <v>169</v>
      </c>
      <c r="E100" s="238">
        <v>20</v>
      </c>
      <c r="F100" s="239"/>
      <c r="G100" s="240">
        <f>ROUND(E100*F100,2)</f>
        <v>0</v>
      </c>
      <c r="H100" s="239"/>
      <c r="I100" s="240">
        <f>ROUND(E100*H100,2)</f>
        <v>0</v>
      </c>
      <c r="J100" s="239"/>
      <c r="K100" s="240">
        <f>ROUND(E100*J100,2)</f>
        <v>0</v>
      </c>
      <c r="L100" s="240">
        <v>21</v>
      </c>
      <c r="M100" s="240">
        <f>G100*(1+L100/100)</f>
        <v>0</v>
      </c>
      <c r="N100" s="240">
        <v>0</v>
      </c>
      <c r="O100" s="240">
        <f>ROUND(E100*N100,2)</f>
        <v>0</v>
      </c>
      <c r="P100" s="240">
        <v>0</v>
      </c>
      <c r="Q100" s="240">
        <f>ROUND(E100*P100,2)</f>
        <v>0</v>
      </c>
      <c r="R100" s="240" t="s">
        <v>170</v>
      </c>
      <c r="S100" s="240" t="s">
        <v>128</v>
      </c>
      <c r="T100" s="241" t="s">
        <v>128</v>
      </c>
      <c r="U100" s="224">
        <v>0</v>
      </c>
      <c r="V100" s="224">
        <f>ROUND(E100*U100,2)</f>
        <v>0</v>
      </c>
      <c r="W100" s="224"/>
      <c r="X100" s="224" t="s">
        <v>172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226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52" t="s">
        <v>227</v>
      </c>
      <c r="D101" s="226"/>
      <c r="E101" s="227">
        <v>20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134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53"/>
      <c r="D102" s="245"/>
      <c r="E102" s="245"/>
      <c r="F102" s="245"/>
      <c r="G102" s="245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135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x14ac:dyDescent="0.2">
      <c r="A103" s="229" t="s">
        <v>122</v>
      </c>
      <c r="B103" s="230" t="s">
        <v>77</v>
      </c>
      <c r="C103" s="249" t="s">
        <v>78</v>
      </c>
      <c r="D103" s="231"/>
      <c r="E103" s="232"/>
      <c r="F103" s="233"/>
      <c r="G103" s="233">
        <f>SUMIF(AG104:AG106,"&lt;&gt;NOR",G104:G106)</f>
        <v>0</v>
      </c>
      <c r="H103" s="233"/>
      <c r="I103" s="233">
        <f>SUM(I104:I106)</f>
        <v>0</v>
      </c>
      <c r="J103" s="233"/>
      <c r="K103" s="233">
        <f>SUM(K104:K106)</f>
        <v>0</v>
      </c>
      <c r="L103" s="233"/>
      <c r="M103" s="233">
        <f>SUM(M104:M106)</f>
        <v>0</v>
      </c>
      <c r="N103" s="233"/>
      <c r="O103" s="233">
        <f>SUM(O104:O106)</f>
        <v>0.13</v>
      </c>
      <c r="P103" s="233"/>
      <c r="Q103" s="233">
        <f>SUM(Q104:Q106)</f>
        <v>0</v>
      </c>
      <c r="R103" s="233"/>
      <c r="S103" s="233"/>
      <c r="T103" s="234"/>
      <c r="U103" s="228"/>
      <c r="V103" s="228">
        <f>SUM(V104:V106)</f>
        <v>5.85</v>
      </c>
      <c r="W103" s="228"/>
      <c r="X103" s="228"/>
      <c r="AG103" t="s">
        <v>123</v>
      </c>
    </row>
    <row r="104" spans="1:60" outlineLevel="1" x14ac:dyDescent="0.2">
      <c r="A104" s="235">
        <v>25</v>
      </c>
      <c r="B104" s="236" t="s">
        <v>228</v>
      </c>
      <c r="C104" s="250" t="s">
        <v>229</v>
      </c>
      <c r="D104" s="237" t="s">
        <v>138</v>
      </c>
      <c r="E104" s="238">
        <v>22.5</v>
      </c>
      <c r="F104" s="239"/>
      <c r="G104" s="240">
        <f>ROUND(E104*F104,2)</f>
        <v>0</v>
      </c>
      <c r="H104" s="239"/>
      <c r="I104" s="240">
        <f>ROUND(E104*H104,2)</f>
        <v>0</v>
      </c>
      <c r="J104" s="239"/>
      <c r="K104" s="240">
        <f>ROUND(E104*J104,2)</f>
        <v>0</v>
      </c>
      <c r="L104" s="240">
        <v>21</v>
      </c>
      <c r="M104" s="240">
        <f>G104*(1+L104/100)</f>
        <v>0</v>
      </c>
      <c r="N104" s="240">
        <v>5.9199999999999999E-3</v>
      </c>
      <c r="O104" s="240">
        <f>ROUND(E104*N104,2)</f>
        <v>0.13</v>
      </c>
      <c r="P104" s="240">
        <v>0</v>
      </c>
      <c r="Q104" s="240">
        <f>ROUND(E104*P104,2)</f>
        <v>0</v>
      </c>
      <c r="R104" s="240" t="s">
        <v>230</v>
      </c>
      <c r="S104" s="240" t="s">
        <v>128</v>
      </c>
      <c r="T104" s="241" t="s">
        <v>128</v>
      </c>
      <c r="U104" s="224">
        <v>0.26</v>
      </c>
      <c r="V104" s="224">
        <f>ROUND(E104*U104,2)</f>
        <v>5.85</v>
      </c>
      <c r="W104" s="224"/>
      <c r="X104" s="224" t="s">
        <v>129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148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52" t="s">
        <v>231</v>
      </c>
      <c r="D105" s="226"/>
      <c r="E105" s="227">
        <v>22.5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134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53"/>
      <c r="D106" s="245"/>
      <c r="E106" s="245"/>
      <c r="F106" s="245"/>
      <c r="G106" s="245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135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x14ac:dyDescent="0.2">
      <c r="A107" s="229" t="s">
        <v>122</v>
      </c>
      <c r="B107" s="230" t="s">
        <v>79</v>
      </c>
      <c r="C107" s="249" t="s">
        <v>80</v>
      </c>
      <c r="D107" s="231"/>
      <c r="E107" s="232"/>
      <c r="F107" s="233"/>
      <c r="G107" s="233">
        <f>SUMIF(AG108:AG126,"&lt;&gt;NOR",G108:G126)</f>
        <v>0</v>
      </c>
      <c r="H107" s="233"/>
      <c r="I107" s="233">
        <f>SUM(I108:I126)</f>
        <v>0</v>
      </c>
      <c r="J107" s="233"/>
      <c r="K107" s="233">
        <f>SUM(K108:K126)</f>
        <v>0</v>
      </c>
      <c r="L107" s="233"/>
      <c r="M107" s="233">
        <f>SUM(M108:M126)</f>
        <v>0</v>
      </c>
      <c r="N107" s="233"/>
      <c r="O107" s="233">
        <f>SUM(O108:O126)</f>
        <v>0.05</v>
      </c>
      <c r="P107" s="233"/>
      <c r="Q107" s="233">
        <f>SUM(Q108:Q126)</f>
        <v>0</v>
      </c>
      <c r="R107" s="233"/>
      <c r="S107" s="233"/>
      <c r="T107" s="234"/>
      <c r="U107" s="228"/>
      <c r="V107" s="228">
        <f>SUM(V108:V126)</f>
        <v>31.979999999999997</v>
      </c>
      <c r="W107" s="228"/>
      <c r="X107" s="228"/>
      <c r="AG107" t="s">
        <v>123</v>
      </c>
    </row>
    <row r="108" spans="1:60" ht="33.75" outlineLevel="1" x14ac:dyDescent="0.2">
      <c r="A108" s="235">
        <v>26</v>
      </c>
      <c r="B108" s="236" t="s">
        <v>232</v>
      </c>
      <c r="C108" s="250" t="s">
        <v>233</v>
      </c>
      <c r="D108" s="237" t="s">
        <v>138</v>
      </c>
      <c r="E108" s="238">
        <v>52.7</v>
      </c>
      <c r="F108" s="239"/>
      <c r="G108" s="240">
        <f>ROUND(E108*F108,2)</f>
        <v>0</v>
      </c>
      <c r="H108" s="239"/>
      <c r="I108" s="240">
        <f>ROUND(E108*H108,2)</f>
        <v>0</v>
      </c>
      <c r="J108" s="239"/>
      <c r="K108" s="240">
        <f>ROUND(E108*J108,2)</f>
        <v>0</v>
      </c>
      <c r="L108" s="240">
        <v>21</v>
      </c>
      <c r="M108" s="240">
        <f>G108*(1+L108/100)</f>
        <v>0</v>
      </c>
      <c r="N108" s="240">
        <v>0</v>
      </c>
      <c r="O108" s="240">
        <f>ROUND(E108*N108,2)</f>
        <v>0</v>
      </c>
      <c r="P108" s="240">
        <v>0</v>
      </c>
      <c r="Q108" s="240">
        <f>ROUND(E108*P108,2)</f>
        <v>0</v>
      </c>
      <c r="R108" s="240" t="s">
        <v>188</v>
      </c>
      <c r="S108" s="240" t="s">
        <v>128</v>
      </c>
      <c r="T108" s="241" t="s">
        <v>128</v>
      </c>
      <c r="U108" s="224">
        <v>0.13900000000000001</v>
      </c>
      <c r="V108" s="224">
        <f>ROUND(E108*U108,2)</f>
        <v>7.33</v>
      </c>
      <c r="W108" s="224"/>
      <c r="X108" s="224" t="s">
        <v>129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130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2" t="s">
        <v>234</v>
      </c>
      <c r="D109" s="226"/>
      <c r="E109" s="227">
        <v>52.7</v>
      </c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134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3"/>
      <c r="D110" s="245"/>
      <c r="E110" s="245"/>
      <c r="F110" s="245"/>
      <c r="G110" s="245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135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ht="22.5" outlineLevel="1" x14ac:dyDescent="0.2">
      <c r="A111" s="235">
        <v>27</v>
      </c>
      <c r="B111" s="236" t="s">
        <v>235</v>
      </c>
      <c r="C111" s="250" t="s">
        <v>236</v>
      </c>
      <c r="D111" s="237" t="s">
        <v>160</v>
      </c>
      <c r="E111" s="238">
        <v>156</v>
      </c>
      <c r="F111" s="239"/>
      <c r="G111" s="240">
        <f>ROUND(E111*F111,2)</f>
        <v>0</v>
      </c>
      <c r="H111" s="239"/>
      <c r="I111" s="240">
        <f>ROUND(E111*H111,2)</f>
        <v>0</v>
      </c>
      <c r="J111" s="239"/>
      <c r="K111" s="240">
        <f>ROUND(E111*J111,2)</f>
        <v>0</v>
      </c>
      <c r="L111" s="240">
        <v>21</v>
      </c>
      <c r="M111" s="240">
        <f>G111*(1+L111/100)</f>
        <v>0</v>
      </c>
      <c r="N111" s="240">
        <v>0</v>
      </c>
      <c r="O111" s="240">
        <f>ROUND(E111*N111,2)</f>
        <v>0</v>
      </c>
      <c r="P111" s="240">
        <v>0</v>
      </c>
      <c r="Q111" s="240">
        <f>ROUND(E111*P111,2)</f>
        <v>0</v>
      </c>
      <c r="R111" s="240" t="s">
        <v>177</v>
      </c>
      <c r="S111" s="240" t="s">
        <v>128</v>
      </c>
      <c r="T111" s="241" t="s">
        <v>128</v>
      </c>
      <c r="U111" s="224">
        <v>0.158</v>
      </c>
      <c r="V111" s="224">
        <f>ROUND(E111*U111,2)</f>
        <v>24.65</v>
      </c>
      <c r="W111" s="224"/>
      <c r="X111" s="224" t="s">
        <v>129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148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2" t="s">
        <v>237</v>
      </c>
      <c r="D112" s="226"/>
      <c r="E112" s="227">
        <v>96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134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52" t="s">
        <v>238</v>
      </c>
      <c r="D113" s="226"/>
      <c r="E113" s="227">
        <v>60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134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53"/>
      <c r="D114" s="245"/>
      <c r="E114" s="245"/>
      <c r="F114" s="245"/>
      <c r="G114" s="245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135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5">
        <v>28</v>
      </c>
      <c r="B115" s="236" t="s">
        <v>239</v>
      </c>
      <c r="C115" s="250" t="s">
        <v>240</v>
      </c>
      <c r="D115" s="237" t="s">
        <v>194</v>
      </c>
      <c r="E115" s="238">
        <v>2.768E-2</v>
      </c>
      <c r="F115" s="239"/>
      <c r="G115" s="240">
        <f>ROUND(E115*F115,2)</f>
        <v>0</v>
      </c>
      <c r="H115" s="239"/>
      <c r="I115" s="240">
        <f>ROUND(E115*H115,2)</f>
        <v>0</v>
      </c>
      <c r="J115" s="239"/>
      <c r="K115" s="240">
        <f>ROUND(E115*J115,2)</f>
        <v>0</v>
      </c>
      <c r="L115" s="240">
        <v>21</v>
      </c>
      <c r="M115" s="240">
        <f>G115*(1+L115/100)</f>
        <v>0</v>
      </c>
      <c r="N115" s="240">
        <v>1</v>
      </c>
      <c r="O115" s="240">
        <f>ROUND(E115*N115,2)</f>
        <v>0.03</v>
      </c>
      <c r="P115" s="240">
        <v>0</v>
      </c>
      <c r="Q115" s="240">
        <f>ROUND(E115*P115,2)</f>
        <v>0</v>
      </c>
      <c r="R115" s="240" t="s">
        <v>241</v>
      </c>
      <c r="S115" s="240" t="s">
        <v>128</v>
      </c>
      <c r="T115" s="241" t="s">
        <v>128</v>
      </c>
      <c r="U115" s="224">
        <v>0</v>
      </c>
      <c r="V115" s="224">
        <f>ROUND(E115*U115,2)</f>
        <v>0</v>
      </c>
      <c r="W115" s="224"/>
      <c r="X115" s="224" t="s">
        <v>242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243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52" t="s">
        <v>244</v>
      </c>
      <c r="D116" s="226"/>
      <c r="E116" s="227">
        <v>2.768E-2</v>
      </c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134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53"/>
      <c r="D117" s="245"/>
      <c r="E117" s="245"/>
      <c r="F117" s="245"/>
      <c r="G117" s="245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135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5">
        <v>29</v>
      </c>
      <c r="B118" s="236" t="s">
        <v>245</v>
      </c>
      <c r="C118" s="250" t="s">
        <v>246</v>
      </c>
      <c r="D118" s="237" t="s">
        <v>160</v>
      </c>
      <c r="E118" s="238">
        <v>60</v>
      </c>
      <c r="F118" s="239"/>
      <c r="G118" s="240">
        <f>ROUND(E118*F118,2)</f>
        <v>0</v>
      </c>
      <c r="H118" s="239"/>
      <c r="I118" s="240">
        <f>ROUND(E118*H118,2)</f>
        <v>0</v>
      </c>
      <c r="J118" s="239"/>
      <c r="K118" s="240">
        <f>ROUND(E118*J118,2)</f>
        <v>0</v>
      </c>
      <c r="L118" s="240">
        <v>21</v>
      </c>
      <c r="M118" s="240">
        <f>G118*(1+L118/100)</f>
        <v>0</v>
      </c>
      <c r="N118" s="240">
        <v>0</v>
      </c>
      <c r="O118" s="240">
        <f>ROUND(E118*N118,2)</f>
        <v>0</v>
      </c>
      <c r="P118" s="240">
        <v>0</v>
      </c>
      <c r="Q118" s="240">
        <f>ROUND(E118*P118,2)</f>
        <v>0</v>
      </c>
      <c r="R118" s="240" t="s">
        <v>241</v>
      </c>
      <c r="S118" s="240" t="s">
        <v>128</v>
      </c>
      <c r="T118" s="241" t="s">
        <v>128</v>
      </c>
      <c r="U118" s="224">
        <v>0</v>
      </c>
      <c r="V118" s="224">
        <f>ROUND(E118*U118,2)</f>
        <v>0</v>
      </c>
      <c r="W118" s="224"/>
      <c r="X118" s="224" t="s">
        <v>242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247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2" t="s">
        <v>238</v>
      </c>
      <c r="D119" s="226"/>
      <c r="E119" s="227">
        <v>60</v>
      </c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134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53"/>
      <c r="D120" s="245"/>
      <c r="E120" s="245"/>
      <c r="F120" s="245"/>
      <c r="G120" s="245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135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ht="22.5" outlineLevel="1" x14ac:dyDescent="0.2">
      <c r="A121" s="235">
        <v>30</v>
      </c>
      <c r="B121" s="236" t="s">
        <v>248</v>
      </c>
      <c r="C121" s="250" t="s">
        <v>249</v>
      </c>
      <c r="D121" s="237" t="s">
        <v>250</v>
      </c>
      <c r="E121" s="238">
        <v>0.06</v>
      </c>
      <c r="F121" s="239"/>
      <c r="G121" s="240">
        <f>ROUND(E121*F121,2)</f>
        <v>0</v>
      </c>
      <c r="H121" s="239"/>
      <c r="I121" s="240">
        <f>ROUND(E121*H121,2)</f>
        <v>0</v>
      </c>
      <c r="J121" s="239"/>
      <c r="K121" s="240">
        <f>ROUND(E121*J121,2)</f>
        <v>0</v>
      </c>
      <c r="L121" s="240">
        <v>21</v>
      </c>
      <c r="M121" s="240">
        <f>G121*(1+L121/100)</f>
        <v>0</v>
      </c>
      <c r="N121" s="240">
        <v>1.12E-2</v>
      </c>
      <c r="O121" s="240">
        <f>ROUND(E121*N121,2)</f>
        <v>0</v>
      </c>
      <c r="P121" s="240">
        <v>0</v>
      </c>
      <c r="Q121" s="240">
        <f>ROUND(E121*P121,2)</f>
        <v>0</v>
      </c>
      <c r="R121" s="240" t="s">
        <v>241</v>
      </c>
      <c r="S121" s="240" t="s">
        <v>128</v>
      </c>
      <c r="T121" s="241" t="s">
        <v>128</v>
      </c>
      <c r="U121" s="224">
        <v>0</v>
      </c>
      <c r="V121" s="224">
        <f>ROUND(E121*U121,2)</f>
        <v>0</v>
      </c>
      <c r="W121" s="224"/>
      <c r="X121" s="224" t="s">
        <v>242</v>
      </c>
      <c r="Y121" s="214"/>
      <c r="Z121" s="214"/>
      <c r="AA121" s="214"/>
      <c r="AB121" s="214"/>
      <c r="AC121" s="214"/>
      <c r="AD121" s="214"/>
      <c r="AE121" s="214"/>
      <c r="AF121" s="214"/>
      <c r="AG121" s="214" t="s">
        <v>247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52" t="s">
        <v>251</v>
      </c>
      <c r="D122" s="226"/>
      <c r="E122" s="227">
        <v>0.06</v>
      </c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134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53"/>
      <c r="D123" s="245"/>
      <c r="E123" s="245"/>
      <c r="F123" s="245"/>
      <c r="G123" s="245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135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5">
        <v>31</v>
      </c>
      <c r="B124" s="236" t="s">
        <v>252</v>
      </c>
      <c r="C124" s="250" t="s">
        <v>253</v>
      </c>
      <c r="D124" s="237" t="s">
        <v>156</v>
      </c>
      <c r="E124" s="238">
        <v>15</v>
      </c>
      <c r="F124" s="239"/>
      <c r="G124" s="240">
        <f>ROUND(E124*F124,2)</f>
        <v>0</v>
      </c>
      <c r="H124" s="239"/>
      <c r="I124" s="240">
        <f>ROUND(E124*H124,2)</f>
        <v>0</v>
      </c>
      <c r="J124" s="239"/>
      <c r="K124" s="240">
        <f>ROUND(E124*J124,2)</f>
        <v>0</v>
      </c>
      <c r="L124" s="240">
        <v>21</v>
      </c>
      <c r="M124" s="240">
        <f>G124*(1+L124/100)</f>
        <v>0</v>
      </c>
      <c r="N124" s="240">
        <v>1.33E-3</v>
      </c>
      <c r="O124" s="240">
        <f>ROUND(E124*N124,2)</f>
        <v>0.02</v>
      </c>
      <c r="P124" s="240">
        <v>0</v>
      </c>
      <c r="Q124" s="240">
        <f>ROUND(E124*P124,2)</f>
        <v>0</v>
      </c>
      <c r="R124" s="240" t="s">
        <v>241</v>
      </c>
      <c r="S124" s="240" t="s">
        <v>128</v>
      </c>
      <c r="T124" s="241" t="s">
        <v>128</v>
      </c>
      <c r="U124" s="224">
        <v>0</v>
      </c>
      <c r="V124" s="224">
        <f>ROUND(E124*U124,2)</f>
        <v>0</v>
      </c>
      <c r="W124" s="224"/>
      <c r="X124" s="224" t="s">
        <v>242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247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2" t="s">
        <v>254</v>
      </c>
      <c r="D125" s="226"/>
      <c r="E125" s="227">
        <v>15</v>
      </c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134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53"/>
      <c r="D126" s="245"/>
      <c r="E126" s="245"/>
      <c r="F126" s="245"/>
      <c r="G126" s="245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135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x14ac:dyDescent="0.2">
      <c r="A127" s="229" t="s">
        <v>122</v>
      </c>
      <c r="B127" s="230" t="s">
        <v>81</v>
      </c>
      <c r="C127" s="249" t="s">
        <v>82</v>
      </c>
      <c r="D127" s="231"/>
      <c r="E127" s="232"/>
      <c r="F127" s="233"/>
      <c r="G127" s="233">
        <f>SUMIF(AG128:AG138,"&lt;&gt;NOR",G128:G138)</f>
        <v>0</v>
      </c>
      <c r="H127" s="233"/>
      <c r="I127" s="233">
        <f>SUM(I128:I138)</f>
        <v>0</v>
      </c>
      <c r="J127" s="233"/>
      <c r="K127" s="233">
        <f>SUM(K128:K138)</f>
        <v>0</v>
      </c>
      <c r="L127" s="233"/>
      <c r="M127" s="233">
        <f>SUM(M128:M138)</f>
        <v>0</v>
      </c>
      <c r="N127" s="233"/>
      <c r="O127" s="233">
        <f>SUM(O128:O138)</f>
        <v>0</v>
      </c>
      <c r="P127" s="233"/>
      <c r="Q127" s="233">
        <f>SUM(Q128:Q138)</f>
        <v>8.91</v>
      </c>
      <c r="R127" s="233"/>
      <c r="S127" s="233"/>
      <c r="T127" s="234"/>
      <c r="U127" s="228"/>
      <c r="V127" s="228">
        <f>SUM(V128:V138)</f>
        <v>6.47</v>
      </c>
      <c r="W127" s="228"/>
      <c r="X127" s="228"/>
      <c r="AG127" t="s">
        <v>123</v>
      </c>
    </row>
    <row r="128" spans="1:60" ht="22.5" outlineLevel="1" x14ac:dyDescent="0.2">
      <c r="A128" s="235">
        <v>32</v>
      </c>
      <c r="B128" s="236" t="s">
        <v>255</v>
      </c>
      <c r="C128" s="250" t="s">
        <v>256</v>
      </c>
      <c r="D128" s="237" t="s">
        <v>126</v>
      </c>
      <c r="E128" s="238">
        <v>3.5625</v>
      </c>
      <c r="F128" s="239"/>
      <c r="G128" s="240">
        <f>ROUND(E128*F128,2)</f>
        <v>0</v>
      </c>
      <c r="H128" s="239"/>
      <c r="I128" s="240">
        <f>ROUND(E128*H128,2)</f>
        <v>0</v>
      </c>
      <c r="J128" s="239"/>
      <c r="K128" s="240">
        <f>ROUND(E128*J128,2)</f>
        <v>0</v>
      </c>
      <c r="L128" s="240">
        <v>21</v>
      </c>
      <c r="M128" s="240">
        <f>G128*(1+L128/100)</f>
        <v>0</v>
      </c>
      <c r="N128" s="240">
        <v>1.1199999999999999E-3</v>
      </c>
      <c r="O128" s="240">
        <f>ROUND(E128*N128,2)</f>
        <v>0</v>
      </c>
      <c r="P128" s="240">
        <v>2.5</v>
      </c>
      <c r="Q128" s="240">
        <f>ROUND(E128*P128,2)</f>
        <v>8.91</v>
      </c>
      <c r="R128" s="240" t="s">
        <v>257</v>
      </c>
      <c r="S128" s="240" t="s">
        <v>128</v>
      </c>
      <c r="T128" s="241" t="s">
        <v>128</v>
      </c>
      <c r="U128" s="224">
        <v>1.76</v>
      </c>
      <c r="V128" s="224">
        <f>ROUND(E128*U128,2)</f>
        <v>6.27</v>
      </c>
      <c r="W128" s="224"/>
      <c r="X128" s="224" t="s">
        <v>129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148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2.5" outlineLevel="1" x14ac:dyDescent="0.2">
      <c r="A129" s="221"/>
      <c r="B129" s="222"/>
      <c r="C129" s="251" t="s">
        <v>258</v>
      </c>
      <c r="D129" s="243"/>
      <c r="E129" s="243"/>
      <c r="F129" s="243"/>
      <c r="G129" s="243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132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42" t="str">
        <f>C129</f>
        <v>nebo vybourání otvorů průřezové plochy přes 4 m2 ve zdivu nadzákladovém, včetně pomocného lešení o výšce podlahy do 1900 mm a pro zatížení do 1,5 kPa  (150 kg/m2),</v>
      </c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2" t="s">
        <v>133</v>
      </c>
      <c r="D130" s="226"/>
      <c r="E130" s="227">
        <v>3.5625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134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53"/>
      <c r="D131" s="245"/>
      <c r="E131" s="245"/>
      <c r="F131" s="245"/>
      <c r="G131" s="245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135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5">
        <v>33</v>
      </c>
      <c r="B132" s="236" t="s">
        <v>259</v>
      </c>
      <c r="C132" s="250" t="s">
        <v>260</v>
      </c>
      <c r="D132" s="237" t="s">
        <v>160</v>
      </c>
      <c r="E132" s="238">
        <v>4</v>
      </c>
      <c r="F132" s="239"/>
      <c r="G132" s="240">
        <f>ROUND(E132*F132,2)</f>
        <v>0</v>
      </c>
      <c r="H132" s="239"/>
      <c r="I132" s="240">
        <f>ROUND(E132*H132,2)</f>
        <v>0</v>
      </c>
      <c r="J132" s="239"/>
      <c r="K132" s="240">
        <f>ROUND(E132*J132,2)</f>
        <v>0</v>
      </c>
      <c r="L132" s="240">
        <v>21</v>
      </c>
      <c r="M132" s="240">
        <f>G132*(1+L132/100)</f>
        <v>0</v>
      </c>
      <c r="N132" s="240">
        <v>0</v>
      </c>
      <c r="O132" s="240">
        <f>ROUND(E132*N132,2)</f>
        <v>0</v>
      </c>
      <c r="P132" s="240">
        <v>0</v>
      </c>
      <c r="Q132" s="240">
        <f>ROUND(E132*P132,2)</f>
        <v>0</v>
      </c>
      <c r="R132" s="240" t="s">
        <v>257</v>
      </c>
      <c r="S132" s="240" t="s">
        <v>128</v>
      </c>
      <c r="T132" s="241" t="s">
        <v>128</v>
      </c>
      <c r="U132" s="224">
        <v>0.05</v>
      </c>
      <c r="V132" s="224">
        <f>ROUND(E132*U132,2)</f>
        <v>0.2</v>
      </c>
      <c r="W132" s="224"/>
      <c r="X132" s="224" t="s">
        <v>129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130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51" t="s">
        <v>261</v>
      </c>
      <c r="D133" s="243"/>
      <c r="E133" s="243"/>
      <c r="F133" s="243"/>
      <c r="G133" s="243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132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52" t="s">
        <v>262</v>
      </c>
      <c r="D134" s="226"/>
      <c r="E134" s="227">
        <v>4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134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53"/>
      <c r="D135" s="245"/>
      <c r="E135" s="245"/>
      <c r="F135" s="245"/>
      <c r="G135" s="245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135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5">
        <v>34</v>
      </c>
      <c r="B136" s="236" t="s">
        <v>263</v>
      </c>
      <c r="C136" s="250" t="s">
        <v>264</v>
      </c>
      <c r="D136" s="237" t="s">
        <v>160</v>
      </c>
      <c r="E136" s="238">
        <v>15</v>
      </c>
      <c r="F136" s="239"/>
      <c r="G136" s="240">
        <f>ROUND(E136*F136,2)</f>
        <v>0</v>
      </c>
      <c r="H136" s="239"/>
      <c r="I136" s="240">
        <f>ROUND(E136*H136,2)</f>
        <v>0</v>
      </c>
      <c r="J136" s="239"/>
      <c r="K136" s="240">
        <f>ROUND(E136*J136,2)</f>
        <v>0</v>
      </c>
      <c r="L136" s="240">
        <v>21</v>
      </c>
      <c r="M136" s="240">
        <f>G136*(1+L136/100)</f>
        <v>0</v>
      </c>
      <c r="N136" s="240">
        <v>0</v>
      </c>
      <c r="O136" s="240">
        <f>ROUND(E136*N136,2)</f>
        <v>0</v>
      </c>
      <c r="P136" s="240">
        <v>0</v>
      </c>
      <c r="Q136" s="240">
        <f>ROUND(E136*P136,2)</f>
        <v>0</v>
      </c>
      <c r="R136" s="240"/>
      <c r="S136" s="240" t="s">
        <v>199</v>
      </c>
      <c r="T136" s="241" t="s">
        <v>265</v>
      </c>
      <c r="U136" s="224">
        <v>0</v>
      </c>
      <c r="V136" s="224">
        <f>ROUND(E136*U136,2)</f>
        <v>0</v>
      </c>
      <c r="W136" s="224"/>
      <c r="X136" s="224" t="s">
        <v>129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148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52" t="s">
        <v>266</v>
      </c>
      <c r="D137" s="226"/>
      <c r="E137" s="227">
        <v>15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134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53"/>
      <c r="D138" s="245"/>
      <c r="E138" s="245"/>
      <c r="F138" s="245"/>
      <c r="G138" s="245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135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x14ac:dyDescent="0.2">
      <c r="A139" s="229" t="s">
        <v>122</v>
      </c>
      <c r="B139" s="230" t="s">
        <v>83</v>
      </c>
      <c r="C139" s="249" t="s">
        <v>84</v>
      </c>
      <c r="D139" s="231"/>
      <c r="E139" s="232"/>
      <c r="F139" s="233"/>
      <c r="G139" s="233">
        <f>SUMIF(AG140:AG143,"&lt;&gt;NOR",G140:G143)</f>
        <v>0</v>
      </c>
      <c r="H139" s="233"/>
      <c r="I139" s="233">
        <f>SUM(I140:I143)</f>
        <v>0</v>
      </c>
      <c r="J139" s="233"/>
      <c r="K139" s="233">
        <f>SUM(K140:K143)</f>
        <v>0</v>
      </c>
      <c r="L139" s="233"/>
      <c r="M139" s="233">
        <f>SUM(M140:M143)</f>
        <v>0</v>
      </c>
      <c r="N139" s="233"/>
      <c r="O139" s="233">
        <f>SUM(O140:O143)</f>
        <v>0</v>
      </c>
      <c r="P139" s="233"/>
      <c r="Q139" s="233">
        <f>SUM(Q140:Q143)</f>
        <v>0.96</v>
      </c>
      <c r="R139" s="233"/>
      <c r="S139" s="233"/>
      <c r="T139" s="234"/>
      <c r="U139" s="228"/>
      <c r="V139" s="228">
        <f>SUM(V140:V143)</f>
        <v>12.35</v>
      </c>
      <c r="W139" s="228"/>
      <c r="X139" s="228"/>
      <c r="AG139" t="s">
        <v>123</v>
      </c>
    </row>
    <row r="140" spans="1:60" ht="22.5" outlineLevel="1" x14ac:dyDescent="0.2">
      <c r="A140" s="235">
        <v>35</v>
      </c>
      <c r="B140" s="236" t="s">
        <v>267</v>
      </c>
      <c r="C140" s="250" t="s">
        <v>268</v>
      </c>
      <c r="D140" s="237" t="s">
        <v>138</v>
      </c>
      <c r="E140" s="238">
        <v>68.599999999999994</v>
      </c>
      <c r="F140" s="239"/>
      <c r="G140" s="240">
        <f>ROUND(E140*F140,2)</f>
        <v>0</v>
      </c>
      <c r="H140" s="239"/>
      <c r="I140" s="240">
        <f>ROUND(E140*H140,2)</f>
        <v>0</v>
      </c>
      <c r="J140" s="239"/>
      <c r="K140" s="240">
        <f>ROUND(E140*J140,2)</f>
        <v>0</v>
      </c>
      <c r="L140" s="240">
        <v>21</v>
      </c>
      <c r="M140" s="240">
        <f>G140*(1+L140/100)</f>
        <v>0</v>
      </c>
      <c r="N140" s="240">
        <v>0</v>
      </c>
      <c r="O140" s="240">
        <f>ROUND(E140*N140,2)</f>
        <v>0</v>
      </c>
      <c r="P140" s="240">
        <v>1.4E-2</v>
      </c>
      <c r="Q140" s="240">
        <f>ROUND(E140*P140,2)</f>
        <v>0.96</v>
      </c>
      <c r="R140" s="240" t="s">
        <v>257</v>
      </c>
      <c r="S140" s="240" t="s">
        <v>128</v>
      </c>
      <c r="T140" s="241" t="s">
        <v>128</v>
      </c>
      <c r="U140" s="224">
        <v>0.18</v>
      </c>
      <c r="V140" s="224">
        <f>ROUND(E140*U140,2)</f>
        <v>12.35</v>
      </c>
      <c r="W140" s="224"/>
      <c r="X140" s="224" t="s">
        <v>129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148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52" t="s">
        <v>214</v>
      </c>
      <c r="D141" s="226"/>
      <c r="E141" s="227">
        <v>75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24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134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1"/>
      <c r="B142" s="222"/>
      <c r="C142" s="252" t="s">
        <v>215</v>
      </c>
      <c r="D142" s="226"/>
      <c r="E142" s="227">
        <v>-6.4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134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1"/>
      <c r="B143" s="222"/>
      <c r="C143" s="253"/>
      <c r="D143" s="245"/>
      <c r="E143" s="245"/>
      <c r="F143" s="245"/>
      <c r="G143" s="245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135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x14ac:dyDescent="0.2">
      <c r="A144" s="229" t="s">
        <v>122</v>
      </c>
      <c r="B144" s="230" t="s">
        <v>85</v>
      </c>
      <c r="C144" s="249" t="s">
        <v>86</v>
      </c>
      <c r="D144" s="231"/>
      <c r="E144" s="232"/>
      <c r="F144" s="233"/>
      <c r="G144" s="233">
        <f>SUMIF(AG145:AG147,"&lt;&gt;NOR",G145:G147)</f>
        <v>0</v>
      </c>
      <c r="H144" s="233"/>
      <c r="I144" s="233">
        <f>SUM(I145:I147)</f>
        <v>0</v>
      </c>
      <c r="J144" s="233"/>
      <c r="K144" s="233">
        <f>SUM(K145:K147)</f>
        <v>0</v>
      </c>
      <c r="L144" s="233"/>
      <c r="M144" s="233">
        <f>SUM(M145:M147)</f>
        <v>0</v>
      </c>
      <c r="N144" s="233"/>
      <c r="O144" s="233">
        <f>SUM(O145:O147)</f>
        <v>0</v>
      </c>
      <c r="P144" s="233"/>
      <c r="Q144" s="233">
        <f>SUM(Q145:Q147)</f>
        <v>0</v>
      </c>
      <c r="R144" s="233"/>
      <c r="S144" s="233"/>
      <c r="T144" s="234"/>
      <c r="U144" s="228"/>
      <c r="V144" s="228">
        <f>SUM(V145:V147)</f>
        <v>44.42</v>
      </c>
      <c r="W144" s="228"/>
      <c r="X144" s="228"/>
      <c r="AG144" t="s">
        <v>123</v>
      </c>
    </row>
    <row r="145" spans="1:60" outlineLevel="1" x14ac:dyDescent="0.2">
      <c r="A145" s="235">
        <v>36</v>
      </c>
      <c r="B145" s="236" t="s">
        <v>269</v>
      </c>
      <c r="C145" s="250" t="s">
        <v>270</v>
      </c>
      <c r="D145" s="237" t="s">
        <v>194</v>
      </c>
      <c r="E145" s="238">
        <v>69.627099999999999</v>
      </c>
      <c r="F145" s="239"/>
      <c r="G145" s="240">
        <f>ROUND(E145*F145,2)</f>
        <v>0</v>
      </c>
      <c r="H145" s="239"/>
      <c r="I145" s="240">
        <f>ROUND(E145*H145,2)</f>
        <v>0</v>
      </c>
      <c r="J145" s="239"/>
      <c r="K145" s="240">
        <f>ROUND(E145*J145,2)</f>
        <v>0</v>
      </c>
      <c r="L145" s="240">
        <v>21</v>
      </c>
      <c r="M145" s="240">
        <f>G145*(1+L145/100)</f>
        <v>0</v>
      </c>
      <c r="N145" s="240">
        <v>0</v>
      </c>
      <c r="O145" s="240">
        <f>ROUND(E145*N145,2)</f>
        <v>0</v>
      </c>
      <c r="P145" s="240">
        <v>0</v>
      </c>
      <c r="Q145" s="240">
        <f>ROUND(E145*P145,2)</f>
        <v>0</v>
      </c>
      <c r="R145" s="240" t="s">
        <v>206</v>
      </c>
      <c r="S145" s="240" t="s">
        <v>128</v>
      </c>
      <c r="T145" s="241" t="s">
        <v>128</v>
      </c>
      <c r="U145" s="224">
        <v>0.63800000000000001</v>
      </c>
      <c r="V145" s="224">
        <f>ROUND(E145*U145,2)</f>
        <v>44.42</v>
      </c>
      <c r="W145" s="224"/>
      <c r="X145" s="224" t="s">
        <v>271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272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2.5" outlineLevel="1" x14ac:dyDescent="0.2">
      <c r="A146" s="221"/>
      <c r="B146" s="222"/>
      <c r="C146" s="251" t="s">
        <v>273</v>
      </c>
      <c r="D146" s="243"/>
      <c r="E146" s="243"/>
      <c r="F146" s="243"/>
      <c r="G146" s="243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24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132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42" t="str">
        <f>C146</f>
        <v>se svislou nosnou konstrukcí zděnou z cihel, kamene, tvárnic, monolitickou betonovou tyčovou nebo plošnou ( KMCH 1, 2, 3, - JKSO šesté místo )</v>
      </c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53"/>
      <c r="D147" s="245"/>
      <c r="E147" s="245"/>
      <c r="F147" s="245"/>
      <c r="G147" s="245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135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x14ac:dyDescent="0.2">
      <c r="A148" s="229" t="s">
        <v>122</v>
      </c>
      <c r="B148" s="230" t="s">
        <v>87</v>
      </c>
      <c r="C148" s="249" t="s">
        <v>88</v>
      </c>
      <c r="D148" s="231"/>
      <c r="E148" s="232"/>
      <c r="F148" s="233"/>
      <c r="G148" s="233">
        <f>SUMIF(AG149:AG166,"&lt;&gt;NOR",G149:G166)</f>
        <v>0</v>
      </c>
      <c r="H148" s="233"/>
      <c r="I148" s="233">
        <f>SUM(I149:I166)</f>
        <v>0</v>
      </c>
      <c r="J148" s="233"/>
      <c r="K148" s="233">
        <f>SUM(K149:K166)</f>
        <v>0</v>
      </c>
      <c r="L148" s="233"/>
      <c r="M148" s="233">
        <f>SUM(M149:M166)</f>
        <v>0</v>
      </c>
      <c r="N148" s="233"/>
      <c r="O148" s="233">
        <f>SUM(O149:O166)</f>
        <v>0.37</v>
      </c>
      <c r="P148" s="233"/>
      <c r="Q148" s="233">
        <f>SUM(Q149:Q166)</f>
        <v>0</v>
      </c>
      <c r="R148" s="233"/>
      <c r="S148" s="233"/>
      <c r="T148" s="234"/>
      <c r="U148" s="228"/>
      <c r="V148" s="228">
        <f>SUM(V149:V166)</f>
        <v>100.02</v>
      </c>
      <c r="W148" s="228"/>
      <c r="X148" s="228"/>
      <c r="AG148" t="s">
        <v>123</v>
      </c>
    </row>
    <row r="149" spans="1:60" outlineLevel="1" x14ac:dyDescent="0.2">
      <c r="A149" s="235">
        <v>37</v>
      </c>
      <c r="B149" s="236" t="s">
        <v>274</v>
      </c>
      <c r="C149" s="250" t="s">
        <v>275</v>
      </c>
      <c r="D149" s="237" t="s">
        <v>276</v>
      </c>
      <c r="E149" s="238">
        <v>452.565</v>
      </c>
      <c r="F149" s="239"/>
      <c r="G149" s="240">
        <f>ROUND(E149*F149,2)</f>
        <v>0</v>
      </c>
      <c r="H149" s="239"/>
      <c r="I149" s="240">
        <f>ROUND(E149*H149,2)</f>
        <v>0</v>
      </c>
      <c r="J149" s="239"/>
      <c r="K149" s="240">
        <f>ROUND(E149*J149,2)</f>
        <v>0</v>
      </c>
      <c r="L149" s="240">
        <v>21</v>
      </c>
      <c r="M149" s="240">
        <f>G149*(1+L149/100)</f>
        <v>0</v>
      </c>
      <c r="N149" s="240">
        <v>6.0000000000000002E-5</v>
      </c>
      <c r="O149" s="240">
        <f>ROUND(E149*N149,2)</f>
        <v>0.03</v>
      </c>
      <c r="P149" s="240">
        <v>0</v>
      </c>
      <c r="Q149" s="240">
        <f>ROUND(E149*P149,2)</f>
        <v>0</v>
      </c>
      <c r="R149" s="240" t="s">
        <v>277</v>
      </c>
      <c r="S149" s="240" t="s">
        <v>128</v>
      </c>
      <c r="T149" s="241" t="s">
        <v>128</v>
      </c>
      <c r="U149" s="224">
        <v>0.221</v>
      </c>
      <c r="V149" s="224">
        <f>ROUND(E149*U149,2)</f>
        <v>100.02</v>
      </c>
      <c r="W149" s="224"/>
      <c r="X149" s="224" t="s">
        <v>129</v>
      </c>
      <c r="Y149" s="214"/>
      <c r="Z149" s="214"/>
      <c r="AA149" s="214"/>
      <c r="AB149" s="214"/>
      <c r="AC149" s="214"/>
      <c r="AD149" s="214"/>
      <c r="AE149" s="214"/>
      <c r="AF149" s="214"/>
      <c r="AG149" s="214" t="s">
        <v>130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21"/>
      <c r="B150" s="222"/>
      <c r="C150" s="252" t="s">
        <v>278</v>
      </c>
      <c r="D150" s="226"/>
      <c r="E150" s="227"/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24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134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52" t="s">
        <v>279</v>
      </c>
      <c r="D151" s="226"/>
      <c r="E151" s="227">
        <v>317.33999999999997</v>
      </c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2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134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21"/>
      <c r="B152" s="222"/>
      <c r="C152" s="252" t="s">
        <v>280</v>
      </c>
      <c r="D152" s="226"/>
      <c r="E152" s="227">
        <v>135.22499999999999</v>
      </c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24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134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1"/>
      <c r="B153" s="222"/>
      <c r="C153" s="253"/>
      <c r="D153" s="245"/>
      <c r="E153" s="245"/>
      <c r="F153" s="245"/>
      <c r="G153" s="245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135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ht="22.5" outlineLevel="1" x14ac:dyDescent="0.2">
      <c r="A154" s="235">
        <v>38</v>
      </c>
      <c r="B154" s="236" t="s">
        <v>281</v>
      </c>
      <c r="C154" s="250" t="s">
        <v>282</v>
      </c>
      <c r="D154" s="237" t="s">
        <v>160</v>
      </c>
      <c r="E154" s="238">
        <v>1</v>
      </c>
      <c r="F154" s="239"/>
      <c r="G154" s="240">
        <f>ROUND(E154*F154,2)</f>
        <v>0</v>
      </c>
      <c r="H154" s="239"/>
      <c r="I154" s="240">
        <f>ROUND(E154*H154,2)</f>
        <v>0</v>
      </c>
      <c r="J154" s="239"/>
      <c r="K154" s="240">
        <f>ROUND(E154*J154,2)</f>
        <v>0</v>
      </c>
      <c r="L154" s="240">
        <v>21</v>
      </c>
      <c r="M154" s="240">
        <f>G154*(1+L154/100)</f>
        <v>0</v>
      </c>
      <c r="N154" s="240">
        <v>0</v>
      </c>
      <c r="O154" s="240">
        <f>ROUND(E154*N154,2)</f>
        <v>0</v>
      </c>
      <c r="P154" s="240">
        <v>0</v>
      </c>
      <c r="Q154" s="240">
        <f>ROUND(E154*P154,2)</f>
        <v>0</v>
      </c>
      <c r="R154" s="240"/>
      <c r="S154" s="240" t="s">
        <v>199</v>
      </c>
      <c r="T154" s="241" t="s">
        <v>265</v>
      </c>
      <c r="U154" s="224">
        <v>0</v>
      </c>
      <c r="V154" s="224">
        <f>ROUND(E154*U154,2)</f>
        <v>0</v>
      </c>
      <c r="W154" s="224"/>
      <c r="X154" s="224" t="s">
        <v>129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130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54"/>
      <c r="D155" s="246"/>
      <c r="E155" s="246"/>
      <c r="F155" s="246"/>
      <c r="G155" s="246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135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ht="22.5" outlineLevel="1" x14ac:dyDescent="0.2">
      <c r="A156" s="235">
        <v>39</v>
      </c>
      <c r="B156" s="236" t="s">
        <v>283</v>
      </c>
      <c r="C156" s="250" t="s">
        <v>284</v>
      </c>
      <c r="D156" s="237" t="s">
        <v>194</v>
      </c>
      <c r="E156" s="238">
        <v>0.34272999999999998</v>
      </c>
      <c r="F156" s="239"/>
      <c r="G156" s="240">
        <f>ROUND(E156*F156,2)</f>
        <v>0</v>
      </c>
      <c r="H156" s="239"/>
      <c r="I156" s="240">
        <f>ROUND(E156*H156,2)</f>
        <v>0</v>
      </c>
      <c r="J156" s="239"/>
      <c r="K156" s="240">
        <f>ROUND(E156*J156,2)</f>
        <v>0</v>
      </c>
      <c r="L156" s="240">
        <v>21</v>
      </c>
      <c r="M156" s="240">
        <f>G156*(1+L156/100)</f>
        <v>0</v>
      </c>
      <c r="N156" s="240">
        <v>1</v>
      </c>
      <c r="O156" s="240">
        <f>ROUND(E156*N156,2)</f>
        <v>0.34</v>
      </c>
      <c r="P156" s="240">
        <v>0</v>
      </c>
      <c r="Q156" s="240">
        <f>ROUND(E156*P156,2)</f>
        <v>0</v>
      </c>
      <c r="R156" s="240" t="s">
        <v>241</v>
      </c>
      <c r="S156" s="240" t="s">
        <v>128</v>
      </c>
      <c r="T156" s="241" t="s">
        <v>128</v>
      </c>
      <c r="U156" s="224">
        <v>0</v>
      </c>
      <c r="V156" s="224">
        <f>ROUND(E156*U156,2)</f>
        <v>0</v>
      </c>
      <c r="W156" s="224"/>
      <c r="X156" s="224" t="s">
        <v>242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247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52" t="s">
        <v>278</v>
      </c>
      <c r="D157" s="226"/>
      <c r="E157" s="227"/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134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52" t="s">
        <v>285</v>
      </c>
      <c r="D158" s="226"/>
      <c r="E158" s="227">
        <v>0.34272999999999998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134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53"/>
      <c r="D159" s="245"/>
      <c r="E159" s="245"/>
      <c r="F159" s="245"/>
      <c r="G159" s="245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135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5">
        <v>40</v>
      </c>
      <c r="B160" s="236" t="s">
        <v>286</v>
      </c>
      <c r="C160" s="250" t="s">
        <v>287</v>
      </c>
      <c r="D160" s="237" t="s">
        <v>160</v>
      </c>
      <c r="E160" s="238">
        <v>13</v>
      </c>
      <c r="F160" s="239"/>
      <c r="G160" s="240">
        <f>ROUND(E160*F160,2)</f>
        <v>0</v>
      </c>
      <c r="H160" s="239"/>
      <c r="I160" s="240">
        <f>ROUND(E160*H160,2)</f>
        <v>0</v>
      </c>
      <c r="J160" s="239"/>
      <c r="K160" s="240">
        <f>ROUND(E160*J160,2)</f>
        <v>0</v>
      </c>
      <c r="L160" s="240">
        <v>21</v>
      </c>
      <c r="M160" s="240">
        <f>G160*(1+L160/100)</f>
        <v>0</v>
      </c>
      <c r="N160" s="240">
        <v>0</v>
      </c>
      <c r="O160" s="240">
        <f>ROUND(E160*N160,2)</f>
        <v>0</v>
      </c>
      <c r="P160" s="240">
        <v>0</v>
      </c>
      <c r="Q160" s="240">
        <f>ROUND(E160*P160,2)</f>
        <v>0</v>
      </c>
      <c r="R160" s="240"/>
      <c r="S160" s="240" t="s">
        <v>199</v>
      </c>
      <c r="T160" s="241" t="s">
        <v>265</v>
      </c>
      <c r="U160" s="224">
        <v>0</v>
      </c>
      <c r="V160" s="224">
        <f>ROUND(E160*U160,2)</f>
        <v>0</v>
      </c>
      <c r="W160" s="224"/>
      <c r="X160" s="224" t="s">
        <v>242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247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52" t="s">
        <v>278</v>
      </c>
      <c r="D161" s="226"/>
      <c r="E161" s="227"/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2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134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21"/>
      <c r="B162" s="222"/>
      <c r="C162" s="252" t="s">
        <v>288</v>
      </c>
      <c r="D162" s="226"/>
      <c r="E162" s="227">
        <v>13</v>
      </c>
      <c r="F162" s="224"/>
      <c r="G162" s="224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24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134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53"/>
      <c r="D163" s="245"/>
      <c r="E163" s="245"/>
      <c r="F163" s="245"/>
      <c r="G163" s="245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135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21">
        <v>41</v>
      </c>
      <c r="B164" s="222" t="s">
        <v>289</v>
      </c>
      <c r="C164" s="255" t="s">
        <v>290</v>
      </c>
      <c r="D164" s="223" t="s">
        <v>0</v>
      </c>
      <c r="E164" s="244"/>
      <c r="F164" s="225"/>
      <c r="G164" s="224">
        <f>ROUND(E164*F164,2)</f>
        <v>0</v>
      </c>
      <c r="H164" s="225"/>
      <c r="I164" s="224">
        <f>ROUND(E164*H164,2)</f>
        <v>0</v>
      </c>
      <c r="J164" s="225"/>
      <c r="K164" s="224">
        <f>ROUND(E164*J164,2)</f>
        <v>0</v>
      </c>
      <c r="L164" s="224">
        <v>21</v>
      </c>
      <c r="M164" s="224">
        <f>G164*(1+L164/100)</f>
        <v>0</v>
      </c>
      <c r="N164" s="224">
        <v>0</v>
      </c>
      <c r="O164" s="224">
        <f>ROUND(E164*N164,2)</f>
        <v>0</v>
      </c>
      <c r="P164" s="224">
        <v>0</v>
      </c>
      <c r="Q164" s="224">
        <f>ROUND(E164*P164,2)</f>
        <v>0</v>
      </c>
      <c r="R164" s="224" t="s">
        <v>277</v>
      </c>
      <c r="S164" s="224" t="s">
        <v>128</v>
      </c>
      <c r="T164" s="224" t="s">
        <v>128</v>
      </c>
      <c r="U164" s="224">
        <v>0</v>
      </c>
      <c r="V164" s="224">
        <f>ROUND(E164*U164,2)</f>
        <v>0</v>
      </c>
      <c r="W164" s="224"/>
      <c r="X164" s="224" t="s">
        <v>271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291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21"/>
      <c r="B165" s="222"/>
      <c r="C165" s="256" t="s">
        <v>292</v>
      </c>
      <c r="D165" s="247"/>
      <c r="E165" s="247"/>
      <c r="F165" s="247"/>
      <c r="G165" s="247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132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21"/>
      <c r="B166" s="222"/>
      <c r="C166" s="253"/>
      <c r="D166" s="245"/>
      <c r="E166" s="245"/>
      <c r="F166" s="245"/>
      <c r="G166" s="245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135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x14ac:dyDescent="0.2">
      <c r="A167" s="229" t="s">
        <v>122</v>
      </c>
      <c r="B167" s="230" t="s">
        <v>89</v>
      </c>
      <c r="C167" s="249" t="s">
        <v>90</v>
      </c>
      <c r="D167" s="231"/>
      <c r="E167" s="232"/>
      <c r="F167" s="233"/>
      <c r="G167" s="233">
        <f>SUMIF(AG168:AG172,"&lt;&gt;NOR",G168:G172)</f>
        <v>0</v>
      </c>
      <c r="H167" s="233"/>
      <c r="I167" s="233">
        <f>SUM(I168:I172)</f>
        <v>0</v>
      </c>
      <c r="J167" s="233"/>
      <c r="K167" s="233">
        <f>SUM(K168:K172)</f>
        <v>0</v>
      </c>
      <c r="L167" s="233"/>
      <c r="M167" s="233">
        <f>SUM(M168:M172)</f>
        <v>0</v>
      </c>
      <c r="N167" s="233"/>
      <c r="O167" s="233">
        <f>SUM(O168:O172)</f>
        <v>0.02</v>
      </c>
      <c r="P167" s="233"/>
      <c r="Q167" s="233">
        <f>SUM(Q168:Q172)</f>
        <v>0</v>
      </c>
      <c r="R167" s="233"/>
      <c r="S167" s="233"/>
      <c r="T167" s="234"/>
      <c r="U167" s="228"/>
      <c r="V167" s="228">
        <f>SUM(V168:V172)</f>
        <v>22.51</v>
      </c>
      <c r="W167" s="228"/>
      <c r="X167" s="228"/>
      <c r="AG167" t="s">
        <v>123</v>
      </c>
    </row>
    <row r="168" spans="1:60" outlineLevel="1" x14ac:dyDescent="0.2">
      <c r="A168" s="235">
        <v>42</v>
      </c>
      <c r="B168" s="236" t="s">
        <v>293</v>
      </c>
      <c r="C168" s="250" t="s">
        <v>294</v>
      </c>
      <c r="D168" s="237" t="s">
        <v>138</v>
      </c>
      <c r="E168" s="238">
        <v>55.85</v>
      </c>
      <c r="F168" s="239"/>
      <c r="G168" s="240">
        <f>ROUND(E168*F168,2)</f>
        <v>0</v>
      </c>
      <c r="H168" s="239"/>
      <c r="I168" s="240">
        <f>ROUND(E168*H168,2)</f>
        <v>0</v>
      </c>
      <c r="J168" s="239"/>
      <c r="K168" s="240">
        <f>ROUND(E168*J168,2)</f>
        <v>0</v>
      </c>
      <c r="L168" s="240">
        <v>21</v>
      </c>
      <c r="M168" s="240">
        <f>G168*(1+L168/100)</f>
        <v>0</v>
      </c>
      <c r="N168" s="240">
        <v>3.1E-4</v>
      </c>
      <c r="O168" s="240">
        <f>ROUND(E168*N168,2)</f>
        <v>0.02</v>
      </c>
      <c r="P168" s="240">
        <v>0</v>
      </c>
      <c r="Q168" s="240">
        <f>ROUND(E168*P168,2)</f>
        <v>0</v>
      </c>
      <c r="R168" s="240" t="s">
        <v>295</v>
      </c>
      <c r="S168" s="240" t="s">
        <v>128</v>
      </c>
      <c r="T168" s="241" t="s">
        <v>128</v>
      </c>
      <c r="U168" s="224">
        <v>0.40300000000000002</v>
      </c>
      <c r="V168" s="224">
        <f>ROUND(E168*U168,2)</f>
        <v>22.51</v>
      </c>
      <c r="W168" s="224"/>
      <c r="X168" s="224" t="s">
        <v>129</v>
      </c>
      <c r="Y168" s="214"/>
      <c r="Z168" s="214"/>
      <c r="AA168" s="214"/>
      <c r="AB168" s="214"/>
      <c r="AC168" s="214"/>
      <c r="AD168" s="214"/>
      <c r="AE168" s="214"/>
      <c r="AF168" s="214"/>
      <c r="AG168" s="214" t="s">
        <v>130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52" t="s">
        <v>296</v>
      </c>
      <c r="D169" s="226"/>
      <c r="E169" s="227">
        <v>10.85</v>
      </c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24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134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52" t="s">
        <v>278</v>
      </c>
      <c r="D170" s="226"/>
      <c r="E170" s="227"/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24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134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52" t="s">
        <v>297</v>
      </c>
      <c r="D171" s="226"/>
      <c r="E171" s="227">
        <v>45</v>
      </c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2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134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21"/>
      <c r="B172" s="222"/>
      <c r="C172" s="253"/>
      <c r="D172" s="245"/>
      <c r="E172" s="245"/>
      <c r="F172" s="245"/>
      <c r="G172" s="245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135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x14ac:dyDescent="0.2">
      <c r="A173" s="229" t="s">
        <v>122</v>
      </c>
      <c r="B173" s="230" t="s">
        <v>91</v>
      </c>
      <c r="C173" s="249" t="s">
        <v>92</v>
      </c>
      <c r="D173" s="231"/>
      <c r="E173" s="232"/>
      <c r="F173" s="233"/>
      <c r="G173" s="233">
        <f>SUMIF(AG174:AG189,"&lt;&gt;NOR",G174:G189)</f>
        <v>0</v>
      </c>
      <c r="H173" s="233"/>
      <c r="I173" s="233">
        <f>SUM(I174:I189)</f>
        <v>0</v>
      </c>
      <c r="J173" s="233"/>
      <c r="K173" s="233">
        <f>SUM(K174:K189)</f>
        <v>0</v>
      </c>
      <c r="L173" s="233"/>
      <c r="M173" s="233">
        <f>SUM(M174:M189)</f>
        <v>0</v>
      </c>
      <c r="N173" s="233"/>
      <c r="O173" s="233">
        <f>SUM(O174:O189)</f>
        <v>0</v>
      </c>
      <c r="P173" s="233"/>
      <c r="Q173" s="233">
        <f>SUM(Q174:Q189)</f>
        <v>0</v>
      </c>
      <c r="R173" s="233"/>
      <c r="S173" s="233"/>
      <c r="T173" s="234"/>
      <c r="U173" s="228"/>
      <c r="V173" s="228">
        <f>SUM(V174:V189)</f>
        <v>16.2</v>
      </c>
      <c r="W173" s="228"/>
      <c r="X173" s="228"/>
      <c r="AG173" t="s">
        <v>123</v>
      </c>
    </row>
    <row r="174" spans="1:60" outlineLevel="1" x14ac:dyDescent="0.2">
      <c r="A174" s="235">
        <v>43</v>
      </c>
      <c r="B174" s="236" t="s">
        <v>298</v>
      </c>
      <c r="C174" s="250" t="s">
        <v>299</v>
      </c>
      <c r="D174" s="237" t="s">
        <v>194</v>
      </c>
      <c r="E174" s="238">
        <v>9.8666499999999999</v>
      </c>
      <c r="F174" s="239"/>
      <c r="G174" s="240">
        <f>ROUND(E174*F174,2)</f>
        <v>0</v>
      </c>
      <c r="H174" s="239"/>
      <c r="I174" s="240">
        <f>ROUND(E174*H174,2)</f>
        <v>0</v>
      </c>
      <c r="J174" s="239"/>
      <c r="K174" s="240">
        <f>ROUND(E174*J174,2)</f>
        <v>0</v>
      </c>
      <c r="L174" s="240">
        <v>21</v>
      </c>
      <c r="M174" s="240">
        <f>G174*(1+L174/100)</f>
        <v>0</v>
      </c>
      <c r="N174" s="240">
        <v>0</v>
      </c>
      <c r="O174" s="240">
        <f>ROUND(E174*N174,2)</f>
        <v>0</v>
      </c>
      <c r="P174" s="240">
        <v>0</v>
      </c>
      <c r="Q174" s="240">
        <f>ROUND(E174*P174,2)</f>
        <v>0</v>
      </c>
      <c r="R174" s="240" t="s">
        <v>257</v>
      </c>
      <c r="S174" s="240" t="s">
        <v>128</v>
      </c>
      <c r="T174" s="241" t="s">
        <v>128</v>
      </c>
      <c r="U174" s="224">
        <v>0.49</v>
      </c>
      <c r="V174" s="224">
        <f>ROUND(E174*U174,2)</f>
        <v>4.83</v>
      </c>
      <c r="W174" s="224"/>
      <c r="X174" s="224" t="s">
        <v>300</v>
      </c>
      <c r="Y174" s="214"/>
      <c r="Z174" s="214"/>
      <c r="AA174" s="214"/>
      <c r="AB174" s="214"/>
      <c r="AC174" s="214"/>
      <c r="AD174" s="214"/>
      <c r="AE174" s="214"/>
      <c r="AF174" s="214"/>
      <c r="AG174" s="214" t="s">
        <v>301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54"/>
      <c r="D175" s="246"/>
      <c r="E175" s="246"/>
      <c r="F175" s="246"/>
      <c r="G175" s="246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24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135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5">
        <v>44</v>
      </c>
      <c r="B176" s="236" t="s">
        <v>302</v>
      </c>
      <c r="C176" s="250" t="s">
        <v>303</v>
      </c>
      <c r="D176" s="237" t="s">
        <v>194</v>
      </c>
      <c r="E176" s="238">
        <v>88.799850000000006</v>
      </c>
      <c r="F176" s="239"/>
      <c r="G176" s="240">
        <f>ROUND(E176*F176,2)</f>
        <v>0</v>
      </c>
      <c r="H176" s="239"/>
      <c r="I176" s="240">
        <f>ROUND(E176*H176,2)</f>
        <v>0</v>
      </c>
      <c r="J176" s="239"/>
      <c r="K176" s="240">
        <f>ROUND(E176*J176,2)</f>
        <v>0</v>
      </c>
      <c r="L176" s="240">
        <v>21</v>
      </c>
      <c r="M176" s="240">
        <f>G176*(1+L176/100)</f>
        <v>0</v>
      </c>
      <c r="N176" s="240">
        <v>0</v>
      </c>
      <c r="O176" s="240">
        <f>ROUND(E176*N176,2)</f>
        <v>0</v>
      </c>
      <c r="P176" s="240">
        <v>0</v>
      </c>
      <c r="Q176" s="240">
        <f>ROUND(E176*P176,2)</f>
        <v>0</v>
      </c>
      <c r="R176" s="240" t="s">
        <v>257</v>
      </c>
      <c r="S176" s="240" t="s">
        <v>128</v>
      </c>
      <c r="T176" s="241" t="s">
        <v>128</v>
      </c>
      <c r="U176" s="224">
        <v>0</v>
      </c>
      <c r="V176" s="224">
        <f>ROUND(E176*U176,2)</f>
        <v>0</v>
      </c>
      <c r="W176" s="224"/>
      <c r="X176" s="224" t="s">
        <v>300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301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21"/>
      <c r="B177" s="222"/>
      <c r="C177" s="254"/>
      <c r="D177" s="246"/>
      <c r="E177" s="246"/>
      <c r="F177" s="246"/>
      <c r="G177" s="246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24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135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5">
        <v>45</v>
      </c>
      <c r="B178" s="236" t="s">
        <v>304</v>
      </c>
      <c r="C178" s="250" t="s">
        <v>305</v>
      </c>
      <c r="D178" s="237" t="s">
        <v>194</v>
      </c>
      <c r="E178" s="238">
        <v>9.8666499999999999</v>
      </c>
      <c r="F178" s="239"/>
      <c r="G178" s="240">
        <f>ROUND(E178*F178,2)</f>
        <v>0</v>
      </c>
      <c r="H178" s="239"/>
      <c r="I178" s="240">
        <f>ROUND(E178*H178,2)</f>
        <v>0</v>
      </c>
      <c r="J178" s="239"/>
      <c r="K178" s="240">
        <f>ROUND(E178*J178,2)</f>
        <v>0</v>
      </c>
      <c r="L178" s="240">
        <v>21</v>
      </c>
      <c r="M178" s="240">
        <f>G178*(1+L178/100)</f>
        <v>0</v>
      </c>
      <c r="N178" s="240">
        <v>0</v>
      </c>
      <c r="O178" s="240">
        <f>ROUND(E178*N178,2)</f>
        <v>0</v>
      </c>
      <c r="P178" s="240">
        <v>0</v>
      </c>
      <c r="Q178" s="240">
        <f>ROUND(E178*P178,2)</f>
        <v>0</v>
      </c>
      <c r="R178" s="240" t="s">
        <v>257</v>
      </c>
      <c r="S178" s="240" t="s">
        <v>128</v>
      </c>
      <c r="T178" s="241" t="s">
        <v>128</v>
      </c>
      <c r="U178" s="224">
        <v>0.94199999999999995</v>
      </c>
      <c r="V178" s="224">
        <f>ROUND(E178*U178,2)</f>
        <v>9.2899999999999991</v>
      </c>
      <c r="W178" s="224"/>
      <c r="X178" s="224" t="s">
        <v>300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301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21"/>
      <c r="B179" s="222"/>
      <c r="C179" s="254"/>
      <c r="D179" s="246"/>
      <c r="E179" s="246"/>
      <c r="F179" s="246"/>
      <c r="G179" s="246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2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135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ht="22.5" outlineLevel="1" x14ac:dyDescent="0.2">
      <c r="A180" s="235">
        <v>46</v>
      </c>
      <c r="B180" s="236" t="s">
        <v>306</v>
      </c>
      <c r="C180" s="250" t="s">
        <v>307</v>
      </c>
      <c r="D180" s="237" t="s">
        <v>194</v>
      </c>
      <c r="E180" s="238">
        <v>9.8666499999999999</v>
      </c>
      <c r="F180" s="239"/>
      <c r="G180" s="240">
        <f>ROUND(E180*F180,2)</f>
        <v>0</v>
      </c>
      <c r="H180" s="239"/>
      <c r="I180" s="240">
        <f>ROUND(E180*H180,2)</f>
        <v>0</v>
      </c>
      <c r="J180" s="239"/>
      <c r="K180" s="240">
        <f>ROUND(E180*J180,2)</f>
        <v>0</v>
      </c>
      <c r="L180" s="240">
        <v>21</v>
      </c>
      <c r="M180" s="240">
        <f>G180*(1+L180/100)</f>
        <v>0</v>
      </c>
      <c r="N180" s="240">
        <v>0</v>
      </c>
      <c r="O180" s="240">
        <f>ROUND(E180*N180,2)</f>
        <v>0</v>
      </c>
      <c r="P180" s="240">
        <v>0</v>
      </c>
      <c r="Q180" s="240">
        <f>ROUND(E180*P180,2)</f>
        <v>0</v>
      </c>
      <c r="R180" s="240" t="s">
        <v>257</v>
      </c>
      <c r="S180" s="240" t="s">
        <v>128</v>
      </c>
      <c r="T180" s="241" t="s">
        <v>128</v>
      </c>
      <c r="U180" s="224">
        <v>0.105</v>
      </c>
      <c r="V180" s="224">
        <f>ROUND(E180*U180,2)</f>
        <v>1.04</v>
      </c>
      <c r="W180" s="224"/>
      <c r="X180" s="224" t="s">
        <v>300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301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21"/>
      <c r="B181" s="222"/>
      <c r="C181" s="254"/>
      <c r="D181" s="246"/>
      <c r="E181" s="246"/>
      <c r="F181" s="246"/>
      <c r="G181" s="246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2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135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5">
        <v>47</v>
      </c>
      <c r="B182" s="236" t="s">
        <v>308</v>
      </c>
      <c r="C182" s="250" t="s">
        <v>309</v>
      </c>
      <c r="D182" s="237" t="s">
        <v>194</v>
      </c>
      <c r="E182" s="238">
        <v>9.8666499999999999</v>
      </c>
      <c r="F182" s="239"/>
      <c r="G182" s="240">
        <f>ROUND(E182*F182,2)</f>
        <v>0</v>
      </c>
      <c r="H182" s="239"/>
      <c r="I182" s="240">
        <f>ROUND(E182*H182,2)</f>
        <v>0</v>
      </c>
      <c r="J182" s="239"/>
      <c r="K182" s="240">
        <f>ROUND(E182*J182,2)</f>
        <v>0</v>
      </c>
      <c r="L182" s="240">
        <v>21</v>
      </c>
      <c r="M182" s="240">
        <f>G182*(1+L182/100)</f>
        <v>0</v>
      </c>
      <c r="N182" s="240">
        <v>0</v>
      </c>
      <c r="O182" s="240">
        <f>ROUND(E182*N182,2)</f>
        <v>0</v>
      </c>
      <c r="P182" s="240">
        <v>0</v>
      </c>
      <c r="Q182" s="240">
        <f>ROUND(E182*P182,2)</f>
        <v>0</v>
      </c>
      <c r="R182" s="240" t="s">
        <v>257</v>
      </c>
      <c r="S182" s="240" t="s">
        <v>128</v>
      </c>
      <c r="T182" s="241" t="s">
        <v>310</v>
      </c>
      <c r="U182" s="224">
        <v>0</v>
      </c>
      <c r="V182" s="224">
        <f>ROUND(E182*U182,2)</f>
        <v>0</v>
      </c>
      <c r="W182" s="224"/>
      <c r="X182" s="224" t="s">
        <v>300</v>
      </c>
      <c r="Y182" s="214"/>
      <c r="Z182" s="214"/>
      <c r="AA182" s="214"/>
      <c r="AB182" s="214"/>
      <c r="AC182" s="214"/>
      <c r="AD182" s="214"/>
      <c r="AE182" s="214"/>
      <c r="AF182" s="214"/>
      <c r="AG182" s="214" t="s">
        <v>301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21"/>
      <c r="B183" s="222"/>
      <c r="C183" s="254"/>
      <c r="D183" s="246"/>
      <c r="E183" s="246"/>
      <c r="F183" s="246"/>
      <c r="G183" s="246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24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135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ht="22.5" outlineLevel="1" x14ac:dyDescent="0.2">
      <c r="A184" s="235">
        <v>48</v>
      </c>
      <c r="B184" s="236" t="s">
        <v>311</v>
      </c>
      <c r="C184" s="250" t="s">
        <v>312</v>
      </c>
      <c r="D184" s="237" t="s">
        <v>194</v>
      </c>
      <c r="E184" s="238">
        <v>9.8666499999999999</v>
      </c>
      <c r="F184" s="239"/>
      <c r="G184" s="240">
        <f>ROUND(E184*F184,2)</f>
        <v>0</v>
      </c>
      <c r="H184" s="239"/>
      <c r="I184" s="240">
        <f>ROUND(E184*H184,2)</f>
        <v>0</v>
      </c>
      <c r="J184" s="239"/>
      <c r="K184" s="240">
        <f>ROUND(E184*J184,2)</f>
        <v>0</v>
      </c>
      <c r="L184" s="240">
        <v>21</v>
      </c>
      <c r="M184" s="240">
        <f>G184*(1+L184/100)</f>
        <v>0</v>
      </c>
      <c r="N184" s="240">
        <v>0</v>
      </c>
      <c r="O184" s="240">
        <f>ROUND(E184*N184,2)</f>
        <v>0</v>
      </c>
      <c r="P184" s="240">
        <v>0</v>
      </c>
      <c r="Q184" s="240">
        <f>ROUND(E184*P184,2)</f>
        <v>0</v>
      </c>
      <c r="R184" s="240" t="s">
        <v>147</v>
      </c>
      <c r="S184" s="240" t="s">
        <v>128</v>
      </c>
      <c r="T184" s="241" t="s">
        <v>128</v>
      </c>
      <c r="U184" s="224">
        <v>9.9000000000000005E-2</v>
      </c>
      <c r="V184" s="224">
        <f>ROUND(E184*U184,2)</f>
        <v>0.98</v>
      </c>
      <c r="W184" s="224"/>
      <c r="X184" s="224" t="s">
        <v>300</v>
      </c>
      <c r="Y184" s="214"/>
      <c r="Z184" s="214"/>
      <c r="AA184" s="214"/>
      <c r="AB184" s="214"/>
      <c r="AC184" s="214"/>
      <c r="AD184" s="214"/>
      <c r="AE184" s="214"/>
      <c r="AF184" s="214"/>
      <c r="AG184" s="214" t="s">
        <v>301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21"/>
      <c r="B185" s="222"/>
      <c r="C185" s="251" t="s">
        <v>313</v>
      </c>
      <c r="D185" s="243"/>
      <c r="E185" s="243"/>
      <c r="F185" s="243"/>
      <c r="G185" s="243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24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132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1"/>
      <c r="B186" s="222"/>
      <c r="C186" s="253"/>
      <c r="D186" s="245"/>
      <c r="E186" s="245"/>
      <c r="F186" s="245"/>
      <c r="G186" s="245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24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135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5">
        <v>49</v>
      </c>
      <c r="B187" s="236" t="s">
        <v>314</v>
      </c>
      <c r="C187" s="250" t="s">
        <v>315</v>
      </c>
      <c r="D187" s="237" t="s">
        <v>194</v>
      </c>
      <c r="E187" s="238">
        <v>9.8666499999999999</v>
      </c>
      <c r="F187" s="239"/>
      <c r="G187" s="240">
        <f>ROUND(E187*F187,2)</f>
        <v>0</v>
      </c>
      <c r="H187" s="239"/>
      <c r="I187" s="240">
        <f>ROUND(E187*H187,2)</f>
        <v>0</v>
      </c>
      <c r="J187" s="239"/>
      <c r="K187" s="240">
        <f>ROUND(E187*J187,2)</f>
        <v>0</v>
      </c>
      <c r="L187" s="240">
        <v>21</v>
      </c>
      <c r="M187" s="240">
        <f>G187*(1+L187/100)</f>
        <v>0</v>
      </c>
      <c r="N187" s="240">
        <v>0</v>
      </c>
      <c r="O187" s="240">
        <f>ROUND(E187*N187,2)</f>
        <v>0</v>
      </c>
      <c r="P187" s="240">
        <v>0</v>
      </c>
      <c r="Q187" s="240">
        <f>ROUND(E187*P187,2)</f>
        <v>0</v>
      </c>
      <c r="R187" s="240" t="s">
        <v>316</v>
      </c>
      <c r="S187" s="240" t="s">
        <v>128</v>
      </c>
      <c r="T187" s="241" t="s">
        <v>128</v>
      </c>
      <c r="U187" s="224">
        <v>6.0000000000000001E-3</v>
      </c>
      <c r="V187" s="224">
        <f>ROUND(E187*U187,2)</f>
        <v>0.06</v>
      </c>
      <c r="W187" s="224"/>
      <c r="X187" s="224" t="s">
        <v>300</v>
      </c>
      <c r="Y187" s="214"/>
      <c r="Z187" s="214"/>
      <c r="AA187" s="214"/>
      <c r="AB187" s="214"/>
      <c r="AC187" s="214"/>
      <c r="AD187" s="214"/>
      <c r="AE187" s="214"/>
      <c r="AF187" s="214"/>
      <c r="AG187" s="214" t="s">
        <v>301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21"/>
      <c r="B188" s="222"/>
      <c r="C188" s="251" t="s">
        <v>317</v>
      </c>
      <c r="D188" s="243"/>
      <c r="E188" s="243"/>
      <c r="F188" s="243"/>
      <c r="G188" s="243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24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132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21"/>
      <c r="B189" s="222"/>
      <c r="C189" s="253"/>
      <c r="D189" s="245"/>
      <c r="E189" s="245"/>
      <c r="F189" s="245"/>
      <c r="G189" s="245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24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135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x14ac:dyDescent="0.2">
      <c r="A190" s="229" t="s">
        <v>122</v>
      </c>
      <c r="B190" s="230" t="s">
        <v>94</v>
      </c>
      <c r="C190" s="249" t="s">
        <v>27</v>
      </c>
      <c r="D190" s="231"/>
      <c r="E190" s="232"/>
      <c r="F190" s="233"/>
      <c r="G190" s="233">
        <f>SUMIF(AG191:AG192,"&lt;&gt;NOR",G191:G192)</f>
        <v>0</v>
      </c>
      <c r="H190" s="233"/>
      <c r="I190" s="233">
        <f>SUM(I191:I192)</f>
        <v>0</v>
      </c>
      <c r="J190" s="233"/>
      <c r="K190" s="233">
        <f>SUM(K191:K192)</f>
        <v>0</v>
      </c>
      <c r="L190" s="233"/>
      <c r="M190" s="233">
        <f>SUM(M191:M192)</f>
        <v>0</v>
      </c>
      <c r="N190" s="233"/>
      <c r="O190" s="233">
        <f>SUM(O191:O192)</f>
        <v>0</v>
      </c>
      <c r="P190" s="233"/>
      <c r="Q190" s="233">
        <f>SUM(Q191:Q192)</f>
        <v>0</v>
      </c>
      <c r="R190" s="233"/>
      <c r="S190" s="233"/>
      <c r="T190" s="234"/>
      <c r="U190" s="228"/>
      <c r="V190" s="228">
        <f>SUM(V191:V192)</f>
        <v>0</v>
      </c>
      <c r="W190" s="228"/>
      <c r="X190" s="228"/>
      <c r="AG190" t="s">
        <v>123</v>
      </c>
    </row>
    <row r="191" spans="1:60" outlineLevel="1" x14ac:dyDescent="0.2">
      <c r="A191" s="235">
        <v>50</v>
      </c>
      <c r="B191" s="236" t="s">
        <v>318</v>
      </c>
      <c r="C191" s="250" t="s">
        <v>319</v>
      </c>
      <c r="D191" s="237" t="s">
        <v>320</v>
      </c>
      <c r="E191" s="238">
        <v>1</v>
      </c>
      <c r="F191" s="239"/>
      <c r="G191" s="240">
        <f>ROUND(E191*F191,2)</f>
        <v>0</v>
      </c>
      <c r="H191" s="239"/>
      <c r="I191" s="240">
        <f>ROUND(E191*H191,2)</f>
        <v>0</v>
      </c>
      <c r="J191" s="239"/>
      <c r="K191" s="240">
        <f>ROUND(E191*J191,2)</f>
        <v>0</v>
      </c>
      <c r="L191" s="240">
        <v>21</v>
      </c>
      <c r="M191" s="240">
        <f>G191*(1+L191/100)</f>
        <v>0</v>
      </c>
      <c r="N191" s="240">
        <v>0</v>
      </c>
      <c r="O191" s="240">
        <f>ROUND(E191*N191,2)</f>
        <v>0</v>
      </c>
      <c r="P191" s="240">
        <v>0</v>
      </c>
      <c r="Q191" s="240">
        <f>ROUND(E191*P191,2)</f>
        <v>0</v>
      </c>
      <c r="R191" s="240"/>
      <c r="S191" s="240" t="s">
        <v>128</v>
      </c>
      <c r="T191" s="241" t="s">
        <v>265</v>
      </c>
      <c r="U191" s="224">
        <v>0</v>
      </c>
      <c r="V191" s="224">
        <f>ROUND(E191*U191,2)</f>
        <v>0</v>
      </c>
      <c r="W191" s="224"/>
      <c r="X191" s="224" t="s">
        <v>321</v>
      </c>
      <c r="Y191" s="214"/>
      <c r="Z191" s="214"/>
      <c r="AA191" s="214"/>
      <c r="AB191" s="214"/>
      <c r="AC191" s="214"/>
      <c r="AD191" s="214"/>
      <c r="AE191" s="214"/>
      <c r="AF191" s="214"/>
      <c r="AG191" s="214" t="s">
        <v>322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54"/>
      <c r="D192" s="246"/>
      <c r="E192" s="246"/>
      <c r="F192" s="246"/>
      <c r="G192" s="246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135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33" x14ac:dyDescent="0.2">
      <c r="A193" s="3"/>
      <c r="B193" s="4"/>
      <c r="C193" s="257"/>
      <c r="D193" s="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AE193">
        <v>15</v>
      </c>
      <c r="AF193">
        <v>21</v>
      </c>
      <c r="AG193" t="s">
        <v>109</v>
      </c>
    </row>
    <row r="194" spans="1:33" x14ac:dyDescent="0.2">
      <c r="A194" s="217"/>
      <c r="B194" s="218" t="s">
        <v>29</v>
      </c>
      <c r="C194" s="258"/>
      <c r="D194" s="219"/>
      <c r="E194" s="220"/>
      <c r="F194" s="220"/>
      <c r="G194" s="248">
        <f>G8+G21+G46+G74+G78+G91+G96+G103+G107+G127+G139+G144+G148+G167+G173+G190</f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AE194">
        <f>SUMIF(L7:L192,AE193,G7:G192)</f>
        <v>0</v>
      </c>
      <c r="AF194">
        <f>SUMIF(L7:L192,AF193,G7:G192)</f>
        <v>0</v>
      </c>
      <c r="AG194" t="s">
        <v>323</v>
      </c>
    </row>
    <row r="195" spans="1:33" x14ac:dyDescent="0.2">
      <c r="C195" s="259"/>
      <c r="D195" s="10"/>
      <c r="AG195" t="s">
        <v>324</v>
      </c>
    </row>
    <row r="196" spans="1:33" x14ac:dyDescent="0.2">
      <c r="D196" s="10"/>
    </row>
    <row r="197" spans="1:33" x14ac:dyDescent="0.2">
      <c r="D197" s="10"/>
    </row>
    <row r="198" spans="1:33" x14ac:dyDescent="0.2">
      <c r="D198" s="10"/>
    </row>
    <row r="199" spans="1:33" x14ac:dyDescent="0.2">
      <c r="D199" s="10"/>
    </row>
    <row r="200" spans="1:33" x14ac:dyDescent="0.2">
      <c r="D200" s="10"/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fMoUWywBLeDDAJk8vK3ocpEIeKuBc2+YMwGaFjSpuu6ztduNIJkKPLmhl4EhZTY2yQKaJPqAa3DRP9n1elwkA==" saltValue="zrvUSwHGexiXUBfoLW5cuw==" spinCount="100000" sheet="1"/>
  <mergeCells count="74">
    <mergeCell ref="C189:G189"/>
    <mergeCell ref="C192:G192"/>
    <mergeCell ref="C179:G179"/>
    <mergeCell ref="C181:G181"/>
    <mergeCell ref="C183:G183"/>
    <mergeCell ref="C185:G185"/>
    <mergeCell ref="C186:G186"/>
    <mergeCell ref="C188:G188"/>
    <mergeCell ref="C163:G163"/>
    <mergeCell ref="C165:G165"/>
    <mergeCell ref="C166:G166"/>
    <mergeCell ref="C172:G172"/>
    <mergeCell ref="C175:G175"/>
    <mergeCell ref="C177:G177"/>
    <mergeCell ref="C143:G143"/>
    <mergeCell ref="C146:G146"/>
    <mergeCell ref="C147:G147"/>
    <mergeCell ref="C153:G153"/>
    <mergeCell ref="C155:G155"/>
    <mergeCell ref="C159:G159"/>
    <mergeCell ref="C126:G126"/>
    <mergeCell ref="C129:G129"/>
    <mergeCell ref="C131:G131"/>
    <mergeCell ref="C133:G133"/>
    <mergeCell ref="C135:G135"/>
    <mergeCell ref="C138:G138"/>
    <mergeCell ref="C106:G106"/>
    <mergeCell ref="C110:G110"/>
    <mergeCell ref="C114:G114"/>
    <mergeCell ref="C117:G117"/>
    <mergeCell ref="C120:G120"/>
    <mergeCell ref="C123:G123"/>
    <mergeCell ref="C87:G87"/>
    <mergeCell ref="C90:G90"/>
    <mergeCell ref="C93:G93"/>
    <mergeCell ref="C95:G95"/>
    <mergeCell ref="C99:G99"/>
    <mergeCell ref="C102:G102"/>
    <mergeCell ref="C70:G70"/>
    <mergeCell ref="C73:G73"/>
    <mergeCell ref="C77:G77"/>
    <mergeCell ref="C80:G80"/>
    <mergeCell ref="C82:G82"/>
    <mergeCell ref="C85:G85"/>
    <mergeCell ref="C58:G58"/>
    <mergeCell ref="C60:G60"/>
    <mergeCell ref="C62:G62"/>
    <mergeCell ref="C64:G64"/>
    <mergeCell ref="C66:G66"/>
    <mergeCell ref="C68:G68"/>
    <mergeCell ref="C45:G45"/>
    <mergeCell ref="C48:G48"/>
    <mergeCell ref="C50:G50"/>
    <mergeCell ref="C52:G52"/>
    <mergeCell ref="C54:G54"/>
    <mergeCell ref="C56:G56"/>
    <mergeCell ref="C31:G31"/>
    <mergeCell ref="C34:G34"/>
    <mergeCell ref="C36:G36"/>
    <mergeCell ref="C38:G38"/>
    <mergeCell ref="C40:G40"/>
    <mergeCell ref="C42:G42"/>
    <mergeCell ref="C14:G14"/>
    <mergeCell ref="C16:G16"/>
    <mergeCell ref="C18:G18"/>
    <mergeCell ref="C20:G20"/>
    <mergeCell ref="C24:G24"/>
    <mergeCell ref="C28:G28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2103_01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2103_01 Pol'!Názvy_tisku</vt:lpstr>
      <vt:lpstr>oadresa</vt:lpstr>
      <vt:lpstr>Stavba!Objednatel</vt:lpstr>
      <vt:lpstr>Stavba!Objekt</vt:lpstr>
      <vt:lpstr>'01 2103_01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2021-01-26T07:32:45Z</dcterms:modified>
</cp:coreProperties>
</file>